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20" documentId="14_{DE3D7B99-1CE2-4C5C-ACCA-CE8FB9D2B2AC}" xr6:coauthVersionLast="47" xr6:coauthVersionMax="47" xr10:uidLastSave="{C23AE5B4-F4BA-408A-B10E-EF57EDA04796}"/>
  <bookViews>
    <workbookView xWindow="-110" yWindow="-110" windowWidth="25820" windowHeight="15500" activeTab="3" xr2:uid="{00000000-000D-0000-FFFF-FFFF00000000}"/>
  </bookViews>
  <sheets>
    <sheet name="Sklop 1" sheetId="11" r:id="rId1"/>
    <sheet name=" Sklop 2" sheetId="9" r:id="rId2"/>
    <sheet name="Sklop 3" sheetId="10" r:id="rId3"/>
    <sheet name="Sklop 4" sheetId="12" r:id="rId4"/>
    <sheet name="Sklop 5" sheetId="13" r:id="rId5"/>
    <sheet name="Sklop 6" sheetId="14" r:id="rId6"/>
    <sheet name="Sklop 7" sheetId="15" r:id="rId7"/>
    <sheet name="Sklop 8" sheetId="17" r:id="rId8"/>
    <sheet name="Sklpo 9" sheetId="16" r:id="rId9"/>
    <sheet name="TOPLOTNA ČRPALKA" sheetId="6" state="hidden" r:id="rId10"/>
    <sheet name="KONTROLA PRISTOPA" sheetId="8" state="hidden" r:id="rId11"/>
    <sheet name="SANACIJA PODOV V SOBAH" sheetId="4" state="hidden" r:id="rId12"/>
    <sheet name=" SOBE DIJAKOV IN VRATA" sheetId="5" state="hidden" r:id="rId13"/>
    <sheet name="Vhodna vrata in stene" sheetId="7" state="hidden" r:id="rId14"/>
  </sheets>
  <definedNames>
    <definedName name="Print_Area_MI">#REF!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7" l="1"/>
  <c r="F17" i="17"/>
  <c r="F15" i="17"/>
  <c r="F20" i="13"/>
  <c r="F21" i="13"/>
  <c r="F19" i="13"/>
  <c r="F8" i="15"/>
  <c r="F9" i="15"/>
  <c r="F7" i="15"/>
  <c r="F30" i="16"/>
  <c r="F32" i="16" s="1"/>
  <c r="F31" i="16" s="1"/>
  <c r="F11" i="14"/>
  <c r="F12" i="14"/>
  <c r="F10" i="14"/>
  <c r="F16" i="9"/>
  <c r="F18" i="9" s="1"/>
  <c r="F17" i="9" s="1"/>
  <c r="F20" i="11"/>
  <c r="F22" i="11" s="1"/>
  <c r="F21" i="11" s="1"/>
  <c r="F17" i="6" l="1"/>
  <c r="F19" i="6" s="1"/>
  <c r="F18" i="6" s="1"/>
  <c r="F18" i="8" l="1"/>
  <c r="F20" i="8" s="1"/>
  <c r="F19" i="8" s="1"/>
  <c r="F11" i="7"/>
  <c r="F13" i="7" s="1"/>
  <c r="F12" i="7" s="1"/>
  <c r="F17" i="5"/>
  <c r="F19" i="5" s="1"/>
  <c r="F18" i="5" s="1"/>
  <c r="D26" i="4"/>
  <c r="F15" i="4"/>
  <c r="F17" i="4" s="1"/>
  <c r="F16" i="4" s="1"/>
  <c r="F21" i="4" l="1"/>
</calcChain>
</file>

<file path=xl/sharedStrings.xml><?xml version="1.0" encoding="utf-8"?>
<sst xmlns="http://schemas.openxmlformats.org/spreadsheetml/2006/main" count="409" uniqueCount="155">
  <si>
    <t>Grm Novo mesto - center biotehnike in turizma, Dijaški in študentski dom, Sevno 13, Novo mesto</t>
  </si>
  <si>
    <t>Šifra</t>
  </si>
  <si>
    <t>Opis dela</t>
  </si>
  <si>
    <t>Enota</t>
  </si>
  <si>
    <t>Količina</t>
  </si>
  <si>
    <t>Cena/Enota</t>
  </si>
  <si>
    <t>Znesek</t>
  </si>
  <si>
    <t>1</t>
  </si>
  <si>
    <t>kos</t>
  </si>
  <si>
    <t>kpl</t>
  </si>
  <si>
    <t>Znesek brez DDV skupaj:</t>
  </si>
  <si>
    <t>DDV skupaj:</t>
  </si>
  <si>
    <t>Znesek z DDV skupaj:</t>
  </si>
  <si>
    <t>Opombe - pred objavo izbriši</t>
  </si>
  <si>
    <t>Stroškovno mesto dijaški dom - pazi na DDV</t>
  </si>
  <si>
    <t>KLJUČ???</t>
  </si>
  <si>
    <t>DOBAVA IN MONTAŽA
SANITARNE ČRPALKE kot npr.  WP2 LF-302S/1 E PV</t>
  </si>
  <si>
    <t>DOBAVA IN MONTAŽA
CEVNE POVEZAVE INOX Z FITINGI CCA 4M</t>
  </si>
  <si>
    <t>DOBAVA IN MONTAŽA
SANITARNA RASTEZNA POSODA 18L Z KONZOLO</t>
  </si>
  <si>
    <t>DOBAVA IN MONTAŽA
VARNOSTNI VENTIL DN 20</t>
  </si>
  <si>
    <t>KRONSKO VRTANJE Fi 180</t>
  </si>
  <si>
    <t>cm</t>
  </si>
  <si>
    <t>DOBAVA IN MONTAŽA POLNILNA PIPA DN 15 1 KOS, KROGLIČNI VENDIL DN 15 2 KOS,</t>
  </si>
  <si>
    <t>NAPELJAVA ELEKTRO NAPAJANJA IZDELAVA ENOPOLNE SHEME IN MERITVE</t>
  </si>
  <si>
    <t>OCENJENA VREDNOST 4.013,00 EUR brez DDV oz. 4.895,86  z DDV</t>
  </si>
  <si>
    <t>stroškovno mesto dijaški dom - pazi na DDV</t>
  </si>
  <si>
    <t xml:space="preserve">Sklep: </t>
  </si>
  <si>
    <t>Električne ključavnice - kontrola pristopa</t>
  </si>
  <si>
    <t xml:space="preserve">DOBAVA IN MONTAŽA KONTROLE PRISTOPA kot npr. CLEVER PRO ELEKT. KLJUKA DORMAKABA SL3 E360, Rfid + Wireless + mobile acess, </t>
  </si>
  <si>
    <t>DOBAVA IN MONTAŽA - BREZŽIČNA DOSTOPNA TOČKA  kot npr. 9042-K7 DORMAKABA</t>
  </si>
  <si>
    <t xml:space="preserve">DOBAVA IN MONTAŽA - PROGRAMSKA KARTICA S (SETUP)  kot npr. DORMAKABA EXIVO </t>
  </si>
  <si>
    <t>DIGITALNI KLJUČ EXIVO DORMAKABA, odpiranje preko telefona za šolarje</t>
  </si>
  <si>
    <t>RFID MEDIJ OBESEK S ČIPOM, POTISKAN, odpiranje preko obeska/kartice za zaposlene</t>
  </si>
  <si>
    <t>Montaža kontrole pristopa, osnovne nastavitve sistema, zagon sistema, šolanje uporabnika (do 3 ure)</t>
  </si>
  <si>
    <t>OCENJENA VREDNOST 6189,20 EUR brez DDV oz. 7550,82 z DDV</t>
  </si>
  <si>
    <r>
      <t>POGODBO ŠT.</t>
    </r>
    <r>
      <rPr>
        <sz val="11"/>
        <color rgb="FFFF0000"/>
        <rFont val="Calibri"/>
        <family val="2"/>
        <charset val="238"/>
      </rPr>
      <t>: C3330-22-424140</t>
    </r>
    <r>
      <rPr>
        <sz val="11"/>
        <color rgb="FF000000"/>
        <rFont val="Calibri"/>
        <family val="2"/>
        <charset val="238"/>
      </rPr>
      <t xml:space="preserve"> o (so)financiranju investicijsko vzdrževalnih del v letu 2023</t>
    </r>
  </si>
  <si>
    <t>Sanacija podov</t>
  </si>
  <si>
    <t>Skupaj</t>
  </si>
  <si>
    <t xml:space="preserve">Ostranitev stare PVC talne obloge </t>
  </si>
  <si>
    <t>m2</t>
  </si>
  <si>
    <t>Odvoz odstaneje tale obloge na deponijo in plačilo takse</t>
  </si>
  <si>
    <t>Dobava in izvedba izravnalne mase deb. 3 mm</t>
  </si>
  <si>
    <t>Dobava materiala in oblaganje tal s hladno varjeno visokokvalitetno PVC oblogo FORBO, debeline 2 mm, s predhodno pripravo površine po navodilih proizvajalca tlaka. Kompletno s talno stensko obrobo in varjenjem stikov. Izbor barve po izboru izvajalca.</t>
  </si>
  <si>
    <r>
      <t>m</t>
    </r>
    <r>
      <rPr>
        <sz val="9"/>
        <color indexed="8"/>
        <rFont val="Calibri"/>
        <family val="2"/>
        <charset val="238"/>
      </rPr>
      <t>2</t>
    </r>
  </si>
  <si>
    <t xml:space="preserve">Talna obloga mora spadati v gorljivostni razred Bfl-s1 po (EN 13501-1) in v protizdrsnosti razred R9/R10 po BGR 181.  Material mora biti trajno antistatičen in imeti možnost kombinacije barv. Odporen mora biti na stole na koleščkih in na agresivna čistila. </t>
  </si>
  <si>
    <t>Opombe - pred objavo jih izbriši</t>
  </si>
  <si>
    <t>OCENJENA VREDNOST  5138,45 EUR brez DDV oz.  6268,91 z DDV</t>
  </si>
  <si>
    <r>
      <t xml:space="preserve">POGODBO ŠT.: </t>
    </r>
    <r>
      <rPr>
        <sz val="11"/>
        <color rgb="FFFF0000"/>
        <rFont val="Calibri"/>
        <family val="2"/>
        <charset val="238"/>
      </rPr>
      <t>C3330-22-424140</t>
    </r>
    <r>
      <rPr>
        <sz val="11"/>
        <color indexed="8"/>
        <rFont val="Calibri"/>
        <family val="2"/>
        <charset val="238"/>
      </rPr>
      <t xml:space="preserve">
o (so)financiranju investicijsko vzdrževalnih del v letu 2023</t>
    </r>
  </si>
  <si>
    <t xml:space="preserve">OPREMA SOB </t>
  </si>
  <si>
    <t>Denomtaža in iznos obstoječega pohištva (3x postelja, 3x garderovna omara, 3x viseči regal  s stensko desko 8x vrata in podboji), in odvoz na deponijo, plačilo takse</t>
  </si>
  <si>
    <t>Dobava in montaža notranjih vrat s kovinskim podbojen,  nadsvetloba nad vrat, višina podboja 260 cm, širina stene 10 cm. Dim. vrat 200x 85 cm, izbira dekorja se določi bo predlogu izvajalca, dekor po izviri investitorja</t>
  </si>
  <si>
    <t>Izdelava in montaža vgradne omare dim.500x2590x600 mm. V omari 2 polici in drog za obešanje oblačil.  Izdelana v celoti iz ineverala deb. 18 mm, dekor po izbiri investitorja, hrbtišče omare iz lesomala. Fronata omar je narejena iz iverice dekor po izbiri investitorja, robovi ABS, debelina 1 mm. Ročaji omar so dvovijačni. Pohištvene spone morajo omogočati 110 °odpiranje vrat, klasični.</t>
  </si>
  <si>
    <t xml:space="preserve">Postelja primerna za jogij  dmi. 900x2000 mm  (dimenzije postelje in načrt  v prilogi) izdelana iz iverala v lesnem dekorju deb. 25 mm z ABS robovi deb. 1 mm. Skončnica postelje iz deske katere povezuje vzdolžna deska. Dno postelje iz iverala, obtežbo 120 kg. Višina postelje vključno z ležiščem je 550 mm. </t>
  </si>
  <si>
    <t>Stenska obloga nad posteljo dim, 1300x2075x19 mm, obešena na obešalne letve, ABS obroba robovi deb. 1 mm, v delorju po izbiri investitorja, ujemajoče s posteljo in visečo omarico</t>
  </si>
  <si>
    <t xml:space="preserve">Viseči element nad posteljo, dim. 2072x400x350 mm, v celoti izdelan iz iverala z ABS robovi deb. 1 mm. Fronta enega od polj z iverice.  Vratca na sredinskem poljiu visečega elementa, imajo pohištveno ključavnico. Odpiranje vratc z dvižnim amortizerjem. </t>
  </si>
  <si>
    <t>OCENJENA VREDNOST 21060 EUR brez DDV oz. 25.693,20 z DDV</t>
  </si>
  <si>
    <t>POGODBO ŠT.: C3330-22-424140 o (so)financiranju investicijsko vzdrževalnih del v letu 2022</t>
  </si>
  <si>
    <t>Vhodna vrata in stene</t>
  </si>
  <si>
    <t xml:space="preserve"> Dobava in montaža več delne alu stene dim.: 3050x2770 mm – glavni vhod,
izdelane iz termičnih alu profilov in zastekljena z varnostnim termopanom.
V steni so vgrajena dvokrilna alu vrata z elektro ključavnico, zunaj inox ročajem
in samozapiralomin. V ceno je ključena demontaža obstoječe PVC stene in odvoz na deponijo</t>
  </si>
  <si>
    <t xml:space="preserve">Dobava in montaža več delne alu stene dim.: 2850x2610 mm – stranski vhod, izdelane iz termičnih alu profilov in zastekljena z varnostnim termopanom.
V steni so vgrajena dvokrilna alu vrata z elektro ključavnico, zunaj inox ročajem
in samozapiralom. V ceno je ključena demontaža obstoječe PVC stene in odvoz na deponijo. </t>
  </si>
  <si>
    <t xml:space="preserve">Dobava  in montaža enokrilnih alu vrat z nadsvetlobo dim.: 940x2690 mm – jedilnica,
izdelane iz termičnih alu profilov in zastekljena z varnostnim termopanom.
Vrata so opremljena s trotočkovno ključavnico, 2x kljuko in samozapiralom.  V ceno je ključena demontaža obstoječe PVC stene in odvoz na deponijo.  </t>
  </si>
  <si>
    <t>OCENJENA VREDNOST 12.510,00  EUR brez DDV oz. 15.262,20 z DDV</t>
  </si>
  <si>
    <r>
      <t xml:space="preserve">POGODBO ŠT.: </t>
    </r>
    <r>
      <rPr>
        <sz val="11"/>
        <color rgb="FFFF0000"/>
        <rFont val="Calibri"/>
        <family val="2"/>
        <charset val="238"/>
      </rPr>
      <t xml:space="preserve">C3330-22-424140 </t>
    </r>
    <r>
      <rPr>
        <sz val="11"/>
        <color rgb="FF000000"/>
        <rFont val="Calibri"/>
        <family val="2"/>
        <charset val="238"/>
      </rPr>
      <t>o (so)financiranju investicijsko vzdrževalnih del v letu 2023</t>
    </r>
  </si>
  <si>
    <t>Grm Novo mesto - center biotehnike in turizma, ŠOLA, Sevno 13, Novo mesto</t>
  </si>
  <si>
    <t>Sklop 1: Menjava pohištva in notranje opreme (stoli, omarice, omare, vrata), ureditev dežurne lože</t>
  </si>
  <si>
    <t>Grm Novo mesto - center biotehnike in turizma, DIJAŠKI DOM, Sevno 13, Novo mesto</t>
  </si>
  <si>
    <t>2</t>
  </si>
  <si>
    <t>3</t>
  </si>
  <si>
    <t>4</t>
  </si>
  <si>
    <t>Ponudnik sam odgovarja za pravilnost formul in izračune.</t>
  </si>
  <si>
    <t xml:space="preserve">Demontaža obstoječih svetil </t>
  </si>
  <si>
    <t>1.</t>
  </si>
  <si>
    <t xml:space="preserve">Miza dvosed,  130x50 x76 cm, rumeno podnožje RAL 1023, kot npr. koninski program Atlas M, </t>
  </si>
  <si>
    <t>Stol, nakladalni v -46 cm, kot npr, Atlas M, rumene barve, RAL 1023</t>
  </si>
  <si>
    <t>Kateder za učitelja z blendo, 2 fiksna predala in nosilcem za računalnik, barva RAL 1023, dim. 130x60x76 cm</t>
  </si>
  <si>
    <t>Stol za učitelja, vrztiljak, delavni, kot npr. Harvard paceciran v blagu po izboru naročnika</t>
  </si>
  <si>
    <t>Omara, visoka na masivnem podnožju, v dekorju po izoboru naročnikam, v notranjosti 5 premičnih polic, vsi vidni robovi ABS robni trak, Zgoraj steklena vrata s ključavnico, spodaj polna lesena, ročaj dvovijačni, dim. 80xxcm</t>
  </si>
  <si>
    <t>Menjava pohištva v učilnici za strojništvo</t>
  </si>
  <si>
    <t>Menjava pulta v Hiši kulinarike</t>
  </si>
  <si>
    <t>m</t>
  </si>
  <si>
    <t>Demontaža  strega pulta, odvoz in montaža novega</t>
  </si>
  <si>
    <t>Sklop 2: Menjava luči v 5 učilnicah</t>
  </si>
  <si>
    <t xml:space="preserve">Panelno svetilo kot npr. UGR AP20-43110  </t>
  </si>
  <si>
    <t xml:space="preserve">Okvir panelno svetilo 6001-018 </t>
  </si>
  <si>
    <t xml:space="preserve">Led trak AS01-0540 m1=10m </t>
  </si>
  <si>
    <t xml:space="preserve">Napajalnik AY03-00600 </t>
  </si>
  <si>
    <t xml:space="preserve">Montaža panelnih svetil </t>
  </si>
  <si>
    <t xml:space="preserve"> Montaža led trakov v obstoječe svetilke </t>
  </si>
  <si>
    <t xml:space="preserve">Odvoz na deponijo </t>
  </si>
  <si>
    <t>Drobni montažni in ostali material ter
nepredvidena dela izven popisa, po
predhodni specifikaciji del in odobritvi s
strani investitorja</t>
  </si>
  <si>
    <t>Sklop 3: Ureditev Evakuacijskih poti</t>
  </si>
  <si>
    <t>Sklop 5: Ureditev učilnice za strojništvo</t>
  </si>
  <si>
    <t>Sklop 4: Videonadzor na KŠ Grm in Srednji šoli za gostinstvo in turizem</t>
  </si>
  <si>
    <t>Sklop 6: Menjava talnih oblog v učilnici za strojinštvo</t>
  </si>
  <si>
    <t>Odvoz odpadkov na deponijo in plačilo takse</t>
  </si>
  <si>
    <t>Gobava in izvedba izravnalne mase debeline 3 mm</t>
  </si>
  <si>
    <t>Pobava in polaganje PVC talne obloge na zaokrožnice z leplenjem in varjenjem</t>
  </si>
  <si>
    <t>Sklop 7: Menjava zamarzovalne omare v Hiši kulinarike</t>
  </si>
  <si>
    <r>
      <t xml:space="preserve">Izdelava delavnega pulta na hodmiku, ultrapas obojesteansko, ABS obrobe, </t>
    </r>
    <r>
      <rPr>
        <sz val="11"/>
        <rFont val="Cambria"/>
        <family val="1"/>
        <charset val="238"/>
      </rPr>
      <t>širina 60 cm, debelina 5 cm</t>
    </r>
  </si>
  <si>
    <t xml:space="preserve">Proprava gradbišča, zaščita </t>
  </si>
  <si>
    <t xml:space="preserve">Demontažna dela: </t>
  </si>
  <si>
    <t xml:space="preserve">razkribanje obstoječe strehe krite z bobrovcem z zlaganjem na začasno deponijo,  </t>
  </si>
  <si>
    <t>demontaža obrobe balkona</t>
  </si>
  <si>
    <t>demontaža lesene podlage v žloti</t>
  </si>
  <si>
    <t>m1</t>
  </si>
  <si>
    <t>demontaža desk na balkonu</t>
  </si>
  <si>
    <t>demontaža letev</t>
  </si>
  <si>
    <t>demontaža betumenske kritine na balkonu pod deskami</t>
  </si>
  <si>
    <t>Krovsko kleparska dela</t>
  </si>
  <si>
    <t>zamnejava lesene podlage žlote z ostroreznimi deskami in morali</t>
  </si>
  <si>
    <t>dobava in montaža desk</t>
  </si>
  <si>
    <t>montaža paroprepustne folije</t>
  </si>
  <si>
    <t>montaža Al folcane pločevine na raster 640</t>
  </si>
  <si>
    <t>linijski smegolovi komplet z nosilcem, cevmi in spojkami</t>
  </si>
  <si>
    <t>zidna obroba balkona rez do 650 mm</t>
  </si>
  <si>
    <t>izdelava podkonstrukcije na balkonu z moralov10x10 + plohi 5 cm</t>
  </si>
  <si>
    <t>PVC menbrana BAUder v žloti in balkonu, toplotno obdelana</t>
  </si>
  <si>
    <t>plastisol v žloti rez. Do 1000mm</t>
  </si>
  <si>
    <t>plastisol obroba med kritino in žloto</t>
  </si>
  <si>
    <t>izdelava pohodnih površin na baklonu BAUDER TEX</t>
  </si>
  <si>
    <t>montaža ograje balkona</t>
  </si>
  <si>
    <t>polrivanje z obstoječo opeko</t>
  </si>
  <si>
    <t>zaključne zidne obrobe iz pločevine</t>
  </si>
  <si>
    <t>demonzaža obstoječe pločevinaste žlote</t>
  </si>
  <si>
    <t>DDV skupaj :</t>
  </si>
  <si>
    <t>Odstranjevanje talne obloge, v prili primerne za večje obremenitve, GEFLOr v roli z vemi materiali</t>
  </si>
  <si>
    <t xml:space="preserve">Panelno svetilo UGR AP20-43110 </t>
  </si>
  <si>
    <t>5</t>
  </si>
  <si>
    <t>6</t>
  </si>
  <si>
    <t>7</t>
  </si>
  <si>
    <t>Okvir panelno svetilo 6001-018</t>
  </si>
  <si>
    <t>Demontaža obstoječih svetil vklučno z odvozom na deponijo</t>
  </si>
  <si>
    <t xml:space="preserve"> Beljenje sten; - 1x kitano z Rimono, 1x z jubolinom, brušeno in 2x beljeno</t>
  </si>
  <si>
    <t xml:space="preserve">Montaža led trakov v obstoječe svetilke  </t>
  </si>
  <si>
    <t xml:space="preserve"> Izvedba ALU vogalnih zaključkov </t>
  </si>
  <si>
    <t xml:space="preserve">Izrez kanala v tlaku za el. kabel </t>
  </si>
  <si>
    <t>Dobava in montaža umivaln. in pipe, demontaža obstoječe keramike, umivalnika pipe.</t>
  </si>
  <si>
    <t>Dobava in leplenje ter fugirtanje keramike po izbiri naročnika</t>
  </si>
  <si>
    <t>Drobni montažni in ostali material ter nepredvidena dela izven popisa, po predhodni specifikaciji del in odobritvi s strani investitorja</t>
  </si>
  <si>
    <r>
      <t xml:space="preserve">Dobava in priklop hladilne omare, 700 L, dim. 720x830x2020xmm,, območje hlajenja med-2 in + 8  </t>
    </r>
    <r>
      <rPr>
        <sz val="11"/>
        <rFont val="STXinwei"/>
        <charset val="134"/>
      </rPr>
      <t xml:space="preserve">℃,  osvetljena notranjost kjučavnicom na srednjem delu zaslon za spremljanje temperature, iz nerjaveče pločevine, energ. Razdred D, garancija 12 mesecev. </t>
    </r>
  </si>
  <si>
    <t>Odklop in ponovni priklop plinskj inštačacij, 6 kom</t>
  </si>
  <si>
    <t>Meritev tesnosti in izdaja potrdila  o tesnosti plinskih inštaslacij, 6 kom</t>
  </si>
  <si>
    <t>Oblaganje sten nad delavnimi pulti z inox pločevino, debeline 1 mm, širine 1000 mm, višine 2000mm, satirano, izvedba oblog tudi na vseh špaletah (okenskih, vratni in drugi okvirji), spajanje oblog nastik, brez ostrih delov in šranj, kjer bi se zadževala umazanija. Pred polaganjem se stene očisti vseh mehanskih nečistoč in obvezno razmasti z ustreznimi čistili. Pritrditev s silikonskim lepilom. Obverzna natančna izdelava vseh odprtin za vtičnice, stikala, odtoke, mešalne baterije, kablov...). Inox pločevina mora biti primerna za živilske obrate.</t>
  </si>
  <si>
    <t>Sklop 9: Sanacija strehe v slaščičarni Hiše kulinarike</t>
  </si>
  <si>
    <t>Sklop 8: Sanacija sten v slaščičarni (Hiša kulinarike)</t>
  </si>
  <si>
    <t>Demontaža obstoječe opreme (omaric, konzolnih polic, ostalih pomožnih elementov pritrjenih na steno (češi, štleči deli), demontaža vseh prostosotiječih elementov ob stenh, iznos oz. prestavitev  (priporočljiv ogled)</t>
  </si>
  <si>
    <t>Demontaža stenskih mešalnnih baterij in ventilov, demontaža priključkov na stensko kanalizacijo, vseh (priporočljiv ogled)</t>
  </si>
  <si>
    <t>Demontaža električnih stikal, vtičniv ter ostrelih elektronskih elementov na stenah, vseh enot (priporočljiv ogled)</t>
  </si>
  <si>
    <t>Ponovna montaža vseh elementov odstranjenih v poz. 1. Vsi elementi se pred ponovno montažo očistijo mehanskih nečistoč in razmastijo z ustreznimi čistili. Vključeni vsi materilai za montažo opreme.</t>
  </si>
  <si>
    <t>Ponovna montaža električnih stikal in vtičnic ter elementov iz poz. 2, vključeni vsi materiali zan montažo.</t>
  </si>
  <si>
    <t>Ponovna montaža odstranjenih mešalnih baterij, sifonov oz. vzpostavitev vodovodno kanalizacijkih priklopov iz poz. 3 z vsemi potrebnimi materiali</t>
  </si>
  <si>
    <t>UREDITEV EVAKUACIJSKIH POTI S KONTROLO VHODA PO STANDARDU EN1125:</t>
  </si>
  <si>
    <t>Dobava in vgradnja panik okovja po standardu EN1125 - panik stavbna ključavnica, panik drog, ročaj, vse v srebrni barvi. Komplet dobava in vgradnja elektronske kljuke s kontrolo pristopa,  podpora tehnologije legic advant ISO1443A, delovanje z mobilnimi ključi NFC in BLE, delovanje z brezžično tehnologijo IEEE 802.15.4, 2,4GHz; samostojno baterijsko napajanje, primerno za evakuacijske izhode standard EN1125. Protivlomna zaščita ES1 in SKG certifikat. Možnost odpiranja z funkcijo TouchGo. Požarna odpornost EN1634-1 in EN1634-3. Možnost uporabe že obstoječih medijev, možnost programiranja preko oblaka, z vključeno programsko opremo in programiranjem za vsa vrata. Integracija v obstoječi sistem - kompatibilno z obstoječo programsko opremo DormaKaba Exivo. Možnost povezave in odpiranje z domofonskim sistemom.</t>
  </si>
  <si>
    <t xml:space="preserve">Dobava in vgradnja videonadzornega sistema na dveh lokacijah (skupen popis): </t>
  </si>
  <si>
    <t>27 kos kamera smart 8MP 4mm, horizontalni kot 88°, osvetlitev 30m, minimalna osvetlivev 0.0005 Lux @ (F1.0, AGC ON), ločljivost 3840x2160 25fps, H.264 in H.265+, prepoznavanje vozil, prepoznavanje ljudi, POE napajanje, SD podpora, 24/7 barvna slika,  barva ohišja črna ali bela, WDR 130dB, podpora slovenskega jezika, zaščita IP67, ohišje kamer kovinsko, z ustreznimi nosilci kamere 27 kos.  Snemalnik 1 kos 16 kanalni, eno kos vsaj 30 kanalni: vsak snemalnik podpira videoanalitiko, POS proženje gibanja in povezava z alarmom, 2x ethernet ločene kartice, 2x SATA disk do 14TB za posamezni disk, 5x alarmni vhod in izhod, rack montaža. Povezava na domofonski sistem, povezava na obstoječo kontrolo pristopa Exivo Dormakaba. Podpora za prepoznavanje registrskih tablic - LPR.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</si>
</sst>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SIT&quot;#,##0_);\(&quot;SIT&quot;#,##0\)"/>
    <numFmt numFmtId="165" formatCode="mmmm\ d\,\ yyyy"/>
    <numFmt numFmtId="166" formatCode="#,##0.00\ &quot;€&quot;;[Red]#,##0.00\ &quot;€&quot;"/>
    <numFmt numFmtId="167" formatCode="#,##0.00\ &quot;€&quot;"/>
    <numFmt numFmtId="168" formatCode="0\.00_)"/>
    <numFmt numFmtId="169" formatCode="&quot;SIT&quot;#,##0.00_);\(&quot;SIT&quot;#,##0.00\)"/>
    <numFmt numFmtId="170" formatCode="0.0"/>
    <numFmt numFmtId="171" formatCode="#,##0.0"/>
  </numFmts>
  <fonts count="38">
    <font>
      <sz val="11"/>
      <color indexed="8"/>
      <name val="Calibri"/>
      <family val="2"/>
      <charset val="238"/>
    </font>
    <font>
      <sz val="11"/>
      <color theme="1"/>
      <name val="Calibri"/>
      <family val="2"/>
      <charset val="238"/>
      <scheme val="minor"/>
    </font>
    <font>
      <sz val="11"/>
      <color indexed="8"/>
      <name val="Calibri"/>
      <family val="2"/>
      <charset val="238"/>
    </font>
    <font>
      <sz val="10"/>
      <name val="Arial"/>
      <family val="2"/>
      <charset val="238"/>
    </font>
    <font>
      <b/>
      <sz val="12"/>
      <color indexed="8"/>
      <name val="SSPalatino"/>
      <charset val="238"/>
    </font>
    <font>
      <sz val="8"/>
      <name val="Calibri"/>
      <family val="2"/>
      <charset val="238"/>
    </font>
    <font>
      <sz val="11"/>
      <color indexed="8"/>
      <name val="Calibri"/>
      <family val="2"/>
      <charset val="238"/>
    </font>
    <font>
      <sz val="12"/>
      <color indexed="8"/>
      <name val="Calibri"/>
      <family val="2"/>
      <charset val="238"/>
    </font>
    <font>
      <b/>
      <sz val="11"/>
      <color indexed="8"/>
      <name val="Cambria"/>
      <family val="1"/>
      <charset val="238"/>
    </font>
    <font>
      <b/>
      <sz val="11"/>
      <name val="Cambria"/>
      <family val="1"/>
      <charset val="238"/>
    </font>
    <font>
      <sz val="11"/>
      <color indexed="8"/>
      <name val="Cambria"/>
      <family val="1"/>
      <charset val="238"/>
    </font>
    <font>
      <sz val="9"/>
      <name val="Courier New CE"/>
      <charset val="238"/>
    </font>
    <font>
      <sz val="10"/>
      <name val="HelveticaPS"/>
      <family val="1"/>
      <charset val="238"/>
    </font>
    <font>
      <b/>
      <sz val="18"/>
      <name val="Arial"/>
      <family val="2"/>
      <charset val="238"/>
    </font>
    <font>
      <b/>
      <sz val="12"/>
      <name val="Arial"/>
      <family val="2"/>
      <charset val="238"/>
    </font>
    <font>
      <b/>
      <sz val="11"/>
      <color indexed="8"/>
      <name val="Calibri"/>
      <family val="2"/>
      <charset val="238"/>
    </font>
    <font>
      <sz val="11"/>
      <color rgb="FFFF0000"/>
      <name val="Calibri"/>
      <family val="2"/>
      <charset val="238"/>
    </font>
    <font>
      <sz val="9"/>
      <color indexed="8"/>
      <name val="Calibri"/>
      <family val="2"/>
      <charset val="238"/>
    </font>
    <font>
      <b/>
      <sz val="11"/>
      <name val="Calibri"/>
      <family val="2"/>
      <charset val="238"/>
    </font>
    <font>
      <b/>
      <sz val="11"/>
      <color rgb="FFFF0000"/>
      <name val="Calibri"/>
      <family val="2"/>
      <charset val="238"/>
    </font>
    <font>
      <sz val="11"/>
      <color rgb="FF000000"/>
      <name val="Calibri"/>
      <family val="2"/>
      <charset val="238"/>
    </font>
    <font>
      <sz val="9"/>
      <name val="Arial CE"/>
      <family val="2"/>
      <charset val="238"/>
    </font>
    <font>
      <b/>
      <sz val="11"/>
      <color rgb="FF000000"/>
      <name val="Calibri"/>
      <family val="2"/>
      <charset val="238"/>
    </font>
    <font>
      <sz val="12"/>
      <color rgb="FF000000"/>
      <name val="Calibri"/>
      <family val="2"/>
      <charset val="238"/>
    </font>
    <font>
      <sz val="11"/>
      <color indexed="8"/>
      <name val="Arial"/>
      <family val="2"/>
      <charset val="238"/>
    </font>
    <font>
      <sz val="11"/>
      <name val="Calibri"/>
      <family val="2"/>
      <charset val="238"/>
    </font>
    <font>
      <sz val="11"/>
      <color indexed="8"/>
      <name val="Calibri"/>
      <family val="2"/>
      <charset val="238"/>
      <scheme val="minor"/>
    </font>
    <font>
      <sz val="11"/>
      <color rgb="FF000000"/>
      <name val="Cambria"/>
      <family val="1"/>
      <charset val="238"/>
    </font>
    <font>
      <sz val="11"/>
      <color theme="1"/>
      <name val="Cambria"/>
      <family val="1"/>
      <charset val="238"/>
    </font>
    <font>
      <sz val="11"/>
      <color rgb="FFFF0000"/>
      <name val="Cambria"/>
      <family val="1"/>
      <charset val="238"/>
    </font>
    <font>
      <sz val="11"/>
      <name val="Cambria"/>
      <family val="1"/>
      <charset val="238"/>
    </font>
    <font>
      <sz val="12"/>
      <color rgb="FF000000"/>
      <name val="Cambria"/>
      <family val="1"/>
      <charset val="238"/>
    </font>
    <font>
      <sz val="10"/>
      <name val="Cambria"/>
      <family val="1"/>
      <charset val="238"/>
    </font>
    <font>
      <sz val="11"/>
      <color rgb="FF000000"/>
      <name val="Cambria"/>
      <family val="1"/>
      <charset val="238"/>
      <scheme val="major"/>
    </font>
    <font>
      <sz val="11"/>
      <color indexed="8"/>
      <name val="Cambria"/>
      <family val="1"/>
      <charset val="238"/>
      <scheme val="major"/>
    </font>
    <font>
      <b/>
      <sz val="11"/>
      <color rgb="FF000000"/>
      <name val="Cambria"/>
      <family val="1"/>
      <charset val="238"/>
    </font>
    <font>
      <b/>
      <sz val="12"/>
      <color rgb="FF000000"/>
      <name val="Cambria"/>
      <family val="1"/>
      <charset val="238"/>
    </font>
    <font>
      <sz val="11"/>
      <name val="STXinwei"/>
      <charset val="134"/>
    </font>
  </fonts>
  <fills count="7">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rgb="FF000000"/>
      </patternFill>
    </fill>
    <fill>
      <patternFill patternType="solid">
        <fgColor theme="0"/>
        <bgColor indexed="64"/>
      </patternFill>
    </fill>
    <fill>
      <patternFill patternType="solid">
        <fgColor rgb="FFFFFFFF"/>
        <bgColor rgb="FF000000"/>
      </patternFill>
    </fill>
  </fills>
  <borders count="11">
    <border>
      <left/>
      <right/>
      <top/>
      <bottom/>
      <diagonal/>
    </border>
    <border>
      <left/>
      <right/>
      <top/>
      <bottom style="medium">
        <color indexed="64"/>
      </bottom>
      <diagonal/>
    </border>
    <border>
      <left/>
      <right/>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000000"/>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6">
    <xf numFmtId="0" fontId="0" fillId="0" borderId="0"/>
    <xf numFmtId="37" fontId="3" fillId="0" borderId="0" applyFill="0" applyBorder="0" applyAlignment="0" applyProtection="0"/>
    <xf numFmtId="164" fontId="3" fillId="0" borderId="0" applyFill="0" applyBorder="0" applyAlignment="0" applyProtection="0"/>
    <xf numFmtId="165" fontId="3" fillId="0" borderId="0" applyFill="0" applyBorder="0" applyAlignment="0" applyProtection="0"/>
    <xf numFmtId="2" fontId="3" fillId="0" borderId="0" applyFill="0" applyBorder="0" applyAlignment="0" applyProtection="0"/>
    <xf numFmtId="0" fontId="4" fillId="0" borderId="0"/>
    <xf numFmtId="0" fontId="11" fillId="0" borderId="0"/>
    <xf numFmtId="168" fontId="12" fillId="0" borderId="0"/>
    <xf numFmtId="0" fontId="2" fillId="0" borderId="0"/>
    <xf numFmtId="0" fontId="3" fillId="0" borderId="0"/>
    <xf numFmtId="169" fontId="3" fillId="0" borderId="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0" fontId="3" fillId="0" borderId="0" applyFill="0" applyBorder="0" applyAlignment="0" applyProtection="0"/>
    <xf numFmtId="0" fontId="3" fillId="0" borderId="3" applyNumberFormat="0" applyFill="0" applyAlignment="0" applyProtection="0"/>
    <xf numFmtId="0" fontId="1" fillId="0" borderId="0"/>
  </cellStyleXfs>
  <cellXfs count="258">
    <xf numFmtId="0" fontId="0" fillId="0" borderId="0" xfId="0"/>
    <xf numFmtId="0" fontId="6" fillId="0" borderId="0" xfId="8" applyFont="1"/>
    <xf numFmtId="4" fontId="6" fillId="0" borderId="0" xfId="8" applyNumberFormat="1" applyFont="1"/>
    <xf numFmtId="166" fontId="6" fillId="0" borderId="0" xfId="8" applyNumberFormat="1" applyFont="1"/>
    <xf numFmtId="0" fontId="10" fillId="0" borderId="0" xfId="8" applyFont="1"/>
    <xf numFmtId="167" fontId="8" fillId="0" borderId="1" xfId="8" applyNumberFormat="1" applyFont="1" applyBorder="1"/>
    <xf numFmtId="167" fontId="6" fillId="0" borderId="0" xfId="8" applyNumberFormat="1" applyFont="1"/>
    <xf numFmtId="39" fontId="9" fillId="0" borderId="0" xfId="8" applyNumberFormat="1" applyFont="1" applyAlignment="1">
      <alignment horizontal="justify" vertical="center" wrapText="1"/>
    </xf>
    <xf numFmtId="4" fontId="9" fillId="0" borderId="0" xfId="8" applyNumberFormat="1" applyFont="1" applyAlignment="1">
      <alignment horizontal="center" vertical="center"/>
    </xf>
    <xf numFmtId="166" fontId="9" fillId="0" borderId="0" xfId="8" applyNumberFormat="1" applyFont="1" applyAlignment="1">
      <alignment horizontal="center" vertical="center"/>
    </xf>
    <xf numFmtId="167" fontId="8" fillId="0" borderId="0" xfId="8" applyNumberFormat="1" applyFont="1"/>
    <xf numFmtId="166" fontId="7" fillId="0" borderId="0" xfId="8" applyNumberFormat="1" applyFont="1"/>
    <xf numFmtId="166" fontId="7" fillId="0" borderId="2" xfId="8" applyNumberFormat="1" applyFont="1" applyBorder="1"/>
    <xf numFmtId="0" fontId="0" fillId="0" borderId="0" xfId="8" applyFont="1"/>
    <xf numFmtId="0" fontId="0" fillId="0" borderId="2" xfId="8" applyFont="1" applyBorder="1"/>
    <xf numFmtId="49" fontId="9" fillId="0" borderId="0" xfId="8" applyNumberFormat="1" applyFont="1" applyAlignment="1">
      <alignment horizontal="center" vertical="top"/>
    </xf>
    <xf numFmtId="0" fontId="0" fillId="0" borderId="0" xfId="8" applyFont="1" applyAlignment="1">
      <alignment wrapText="1"/>
    </xf>
    <xf numFmtId="0" fontId="0" fillId="0" borderId="2" xfId="8" applyFont="1" applyBorder="1" applyAlignment="1">
      <alignment wrapText="1"/>
    </xf>
    <xf numFmtId="166" fontId="0" fillId="0" borderId="0" xfId="8" applyNumberFormat="1" applyFont="1"/>
    <xf numFmtId="0" fontId="16" fillId="0" borderId="0" xfId="8" applyFont="1"/>
    <xf numFmtId="0" fontId="19" fillId="0" borderId="0" xfId="8" applyFont="1"/>
    <xf numFmtId="0" fontId="20" fillId="0" borderId="0" xfId="0" applyFont="1"/>
    <xf numFmtId="0" fontId="20" fillId="2" borderId="0" xfId="0" applyFont="1" applyFill="1"/>
    <xf numFmtId="0" fontId="0" fillId="2" borderId="0" xfId="8" applyFont="1" applyFill="1" applyAlignment="1">
      <alignment wrapText="1"/>
    </xf>
    <xf numFmtId="0" fontId="0" fillId="2" borderId="0" xfId="0" applyFill="1" applyAlignment="1">
      <alignment wrapText="1"/>
    </xf>
    <xf numFmtId="0" fontId="20" fillId="0" borderId="4" xfId="0" applyFont="1" applyBorder="1"/>
    <xf numFmtId="39" fontId="9" fillId="0" borderId="4" xfId="8" applyNumberFormat="1" applyFont="1" applyBorder="1" applyAlignment="1">
      <alignment horizontal="justify" vertical="center" wrapText="1"/>
    </xf>
    <xf numFmtId="4" fontId="9" fillId="0" borderId="4" xfId="8" applyNumberFormat="1" applyFont="1" applyBorder="1" applyAlignment="1">
      <alignment horizontal="center" vertical="center"/>
    </xf>
    <xf numFmtId="166" fontId="9" fillId="0" borderId="4" xfId="8" applyNumberFormat="1" applyFont="1" applyBorder="1" applyAlignment="1">
      <alignment horizontal="center" vertical="center"/>
    </xf>
    <xf numFmtId="49" fontId="9" fillId="0" borderId="4" xfId="8" applyNumberFormat="1" applyFont="1" applyBorder="1" applyAlignment="1">
      <alignment horizontal="center" vertical="top"/>
    </xf>
    <xf numFmtId="0" fontId="2" fillId="0" borderId="4" xfId="8" applyBorder="1" applyAlignment="1">
      <alignment horizontal="left" vertical="top"/>
    </xf>
    <xf numFmtId="0" fontId="2" fillId="0" borderId="4" xfId="8" applyBorder="1" applyAlignment="1">
      <alignment horizontal="center"/>
    </xf>
    <xf numFmtId="0" fontId="2" fillId="0" borderId="4" xfId="8" applyBorder="1"/>
    <xf numFmtId="1" fontId="2" fillId="0" borderId="4" xfId="8" applyNumberFormat="1" applyBorder="1" applyAlignment="1">
      <alignment horizontal="left"/>
    </xf>
    <xf numFmtId="166" fontId="2" fillId="0" borderId="4" xfId="8" applyNumberFormat="1" applyBorder="1"/>
    <xf numFmtId="0" fontId="0" fillId="0" borderId="4" xfId="8" applyFont="1" applyBorder="1"/>
    <xf numFmtId="166" fontId="7" fillId="0" borderId="4" xfId="8" applyNumberFormat="1" applyFont="1" applyBorder="1"/>
    <xf numFmtId="0" fontId="19" fillId="0" borderId="0" xfId="0" applyFont="1"/>
    <xf numFmtId="4" fontId="20" fillId="0" borderId="0" xfId="0" applyNumberFormat="1" applyFont="1"/>
    <xf numFmtId="166" fontId="20" fillId="0" borderId="0" xfId="0" applyNumberFormat="1" applyFont="1"/>
    <xf numFmtId="49" fontId="9" fillId="0" borderId="0" xfId="0" applyNumberFormat="1" applyFont="1" applyAlignment="1">
      <alignment horizontal="center" vertical="top"/>
    </xf>
    <xf numFmtId="39" fontId="9" fillId="0" borderId="0" xfId="0" applyNumberFormat="1" applyFont="1" applyAlignment="1">
      <alignment horizontal="justify" vertical="center" wrapText="1"/>
    </xf>
    <xf numFmtId="4" fontId="9" fillId="0" borderId="0" xfId="0" applyNumberFormat="1" applyFont="1" applyAlignment="1">
      <alignment horizontal="center" vertical="center"/>
    </xf>
    <xf numFmtId="166" fontId="9" fillId="0" borderId="0" xfId="0" applyNumberFormat="1" applyFont="1" applyAlignment="1">
      <alignment horizontal="center" vertical="center"/>
    </xf>
    <xf numFmtId="49" fontId="9" fillId="0" borderId="4" xfId="0" applyNumberFormat="1" applyFont="1" applyBorder="1" applyAlignment="1">
      <alignment horizontal="center" vertical="top"/>
    </xf>
    <xf numFmtId="39" fontId="9" fillId="0" borderId="5" xfId="0" applyNumberFormat="1" applyFont="1" applyBorder="1" applyAlignment="1">
      <alignment horizontal="justify" vertical="center" wrapText="1"/>
    </xf>
    <xf numFmtId="4" fontId="9" fillId="0" borderId="5" xfId="0" applyNumberFormat="1" applyFont="1" applyBorder="1" applyAlignment="1">
      <alignment horizontal="center" vertical="center"/>
    </xf>
    <xf numFmtId="166" fontId="9" fillId="0" borderId="5" xfId="0" applyNumberFormat="1" applyFont="1" applyBorder="1" applyAlignment="1">
      <alignment horizontal="center" vertical="center"/>
    </xf>
    <xf numFmtId="49" fontId="18" fillId="0" borderId="6" xfId="0" applyNumberFormat="1" applyFont="1" applyBorder="1" applyAlignment="1">
      <alignment horizontal="center" vertical="top"/>
    </xf>
    <xf numFmtId="4" fontId="18" fillId="0" borderId="7" xfId="0" applyNumberFormat="1" applyFont="1" applyBorder="1" applyAlignment="1">
      <alignment horizontal="center" vertical="center"/>
    </xf>
    <xf numFmtId="3" fontId="18" fillId="0" borderId="7" xfId="0" applyNumberFormat="1" applyFont="1" applyBorder="1" applyAlignment="1">
      <alignment horizontal="left" vertical="center"/>
    </xf>
    <xf numFmtId="166" fontId="18" fillId="0" borderId="7" xfId="0" applyNumberFormat="1" applyFont="1" applyBorder="1" applyAlignment="1">
      <alignment horizontal="center" vertical="center"/>
    </xf>
    <xf numFmtId="166" fontId="18" fillId="0" borderId="7" xfId="0" applyNumberFormat="1" applyFont="1" applyBorder="1" applyAlignment="1">
      <alignment horizontal="right" vertical="center"/>
    </xf>
    <xf numFmtId="0" fontId="22" fillId="0" borderId="6" xfId="0" applyFont="1" applyBorder="1" applyAlignment="1">
      <alignment horizontal="left" vertical="top"/>
    </xf>
    <xf numFmtId="0" fontId="22" fillId="0" borderId="7" xfId="0" applyFont="1" applyBorder="1" applyAlignment="1">
      <alignment horizontal="center"/>
    </xf>
    <xf numFmtId="0" fontId="22" fillId="0" borderId="7" xfId="0" applyFont="1" applyBorder="1"/>
    <xf numFmtId="4" fontId="22" fillId="0" borderId="7" xfId="0" applyNumberFormat="1" applyFont="1" applyBorder="1" applyAlignment="1">
      <alignment horizontal="left"/>
    </xf>
    <xf numFmtId="166" fontId="22" fillId="0" borderId="7" xfId="0" applyNumberFormat="1" applyFont="1" applyBorder="1"/>
    <xf numFmtId="0" fontId="20" fillId="0" borderId="6" xfId="0" applyFont="1" applyBorder="1" applyAlignment="1">
      <alignment horizontal="left" vertical="top"/>
    </xf>
    <xf numFmtId="0" fontId="20" fillId="0" borderId="7" xfId="0" applyFont="1" applyBorder="1" applyAlignment="1">
      <alignment horizontal="center"/>
    </xf>
    <xf numFmtId="0" fontId="20" fillId="0" borderId="7" xfId="0" applyFont="1" applyBorder="1"/>
    <xf numFmtId="1" fontId="20" fillId="0" borderId="7" xfId="0" applyNumberFormat="1" applyFont="1" applyBorder="1" applyAlignment="1">
      <alignment horizontal="left"/>
    </xf>
    <xf numFmtId="166" fontId="20" fillId="0" borderId="7" xfId="0" applyNumberFormat="1" applyFont="1" applyBorder="1"/>
    <xf numFmtId="4" fontId="20" fillId="0" borderId="7" xfId="0" applyNumberFormat="1" applyFont="1" applyBorder="1"/>
    <xf numFmtId="166" fontId="23" fillId="0" borderId="7" xfId="0" applyNumberFormat="1" applyFont="1" applyBorder="1"/>
    <xf numFmtId="0" fontId="20" fillId="0" borderId="0" xfId="0" applyFont="1" applyAlignment="1">
      <alignment horizontal="left" vertical="top"/>
    </xf>
    <xf numFmtId="166" fontId="23" fillId="0" borderId="0" xfId="0" applyNumberFormat="1" applyFont="1"/>
    <xf numFmtId="0" fontId="20" fillId="3" borderId="0" xfId="0" applyFont="1" applyFill="1"/>
    <xf numFmtId="0" fontId="20" fillId="3" borderId="0" xfId="0" applyFont="1" applyFill="1" applyAlignment="1">
      <alignment wrapText="1"/>
    </xf>
    <xf numFmtId="39" fontId="25" fillId="0" borderId="7" xfId="0" applyNumberFormat="1" applyFont="1" applyBorder="1" applyAlignment="1">
      <alignment horizontal="center" vertical="center" wrapText="1"/>
    </xf>
    <xf numFmtId="0" fontId="24" fillId="0" borderId="4" xfId="0" applyFont="1" applyBorder="1" applyAlignment="1">
      <alignment wrapText="1"/>
    </xf>
    <xf numFmtId="0" fontId="20" fillId="0" borderId="7" xfId="0" applyFont="1" applyBorder="1" applyAlignment="1">
      <alignment horizontal="center" wrapText="1"/>
    </xf>
    <xf numFmtId="0" fontId="26" fillId="0" borderId="4" xfId="0" applyFont="1" applyBorder="1" applyAlignment="1">
      <alignment wrapText="1"/>
    </xf>
    <xf numFmtId="3" fontId="25" fillId="0" borderId="7" xfId="0" applyNumberFormat="1" applyFont="1" applyBorder="1" applyAlignment="1">
      <alignment horizontal="left" vertical="center"/>
    </xf>
    <xf numFmtId="166" fontId="25" fillId="0" borderId="7" xfId="0" applyNumberFormat="1" applyFont="1" applyBorder="1" applyAlignment="1">
      <alignment horizontal="center" vertical="center"/>
    </xf>
    <xf numFmtId="166" fontId="25" fillId="0" borderId="7" xfId="0" applyNumberFormat="1" applyFont="1" applyBorder="1" applyAlignment="1">
      <alignment horizontal="right" vertical="center"/>
    </xf>
    <xf numFmtId="4" fontId="20" fillId="0" borderId="7" xfId="0" applyNumberFormat="1" applyFont="1" applyBorder="1" applyAlignment="1">
      <alignment horizontal="left"/>
    </xf>
    <xf numFmtId="0" fontId="20" fillId="0" borderId="4" xfId="0" applyFont="1" applyBorder="1" applyAlignment="1">
      <alignment horizontal="center"/>
    </xf>
    <xf numFmtId="0" fontId="20" fillId="0" borderId="4" xfId="0" applyFont="1" applyBorder="1" applyAlignment="1">
      <alignment horizontal="center" wrapText="1"/>
    </xf>
    <xf numFmtId="4" fontId="25" fillId="0" borderId="7" xfId="0" applyNumberFormat="1" applyFont="1" applyBorder="1" applyAlignment="1">
      <alignment horizontal="left" vertical="center"/>
    </xf>
    <xf numFmtId="49" fontId="18" fillId="0" borderId="6" xfId="0" applyNumberFormat="1" applyFont="1" applyBorder="1" applyAlignment="1">
      <alignment horizontal="left" vertical="top"/>
    </xf>
    <xf numFmtId="0" fontId="10" fillId="0" borderId="0" xfId="0" applyFont="1"/>
    <xf numFmtId="0" fontId="10" fillId="0" borderId="4" xfId="0" applyFont="1" applyBorder="1"/>
    <xf numFmtId="0" fontId="27" fillId="0" borderId="4" xfId="0" applyFont="1" applyBorder="1" applyAlignment="1">
      <alignment wrapText="1"/>
    </xf>
    <xf numFmtId="0" fontId="28" fillId="0" borderId="4" xfId="15" applyFont="1" applyBorder="1" applyAlignment="1">
      <alignment wrapText="1"/>
    </xf>
    <xf numFmtId="0" fontId="10" fillId="2" borderId="0" xfId="8" applyFont="1" applyFill="1" applyAlignment="1">
      <alignment wrapText="1"/>
    </xf>
    <xf numFmtId="0" fontId="29" fillId="0" borderId="0" xfId="8" applyFont="1" applyAlignment="1">
      <alignment wrapText="1"/>
    </xf>
    <xf numFmtId="167" fontId="10" fillId="0" borderId="4" xfId="0" applyNumberFormat="1" applyFont="1" applyBorder="1"/>
    <xf numFmtId="0" fontId="0" fillId="0" borderId="4" xfId="8" applyFont="1" applyBorder="1" applyAlignment="1">
      <alignment wrapText="1"/>
    </xf>
    <xf numFmtId="0" fontId="2" fillId="0" borderId="0" xfId="8" applyAlignment="1">
      <alignment horizontal="left" vertical="top"/>
    </xf>
    <xf numFmtId="0" fontId="2" fillId="0" borderId="0" xfId="8"/>
    <xf numFmtId="1" fontId="2" fillId="0" borderId="0" xfId="8" applyNumberFormat="1" applyAlignment="1">
      <alignment horizontal="left"/>
    </xf>
    <xf numFmtId="166" fontId="2" fillId="0" borderId="0" xfId="8" applyNumberFormat="1"/>
    <xf numFmtId="0" fontId="20" fillId="0" borderId="4" xfId="0" applyFont="1" applyBorder="1" applyAlignment="1">
      <alignment horizontal="left" vertical="top"/>
    </xf>
    <xf numFmtId="0" fontId="20" fillId="0" borderId="0" xfId="0" applyFont="1" applyAlignment="1">
      <alignment horizontal="center"/>
    </xf>
    <xf numFmtId="1" fontId="20" fillId="0" borderId="0" xfId="0" applyNumberFormat="1" applyFont="1" applyAlignment="1">
      <alignment horizontal="left"/>
    </xf>
    <xf numFmtId="0" fontId="22" fillId="0" borderId="4" xfId="0" applyFont="1" applyBorder="1" applyAlignment="1">
      <alignment horizontal="left" vertical="top"/>
    </xf>
    <xf numFmtId="1" fontId="20" fillId="0" borderId="4" xfId="0" applyNumberFormat="1" applyFont="1" applyBorder="1" applyAlignment="1">
      <alignment horizontal="left"/>
    </xf>
    <xf numFmtId="166" fontId="20" fillId="0" borderId="4" xfId="0" applyNumberFormat="1" applyFont="1" applyBorder="1"/>
    <xf numFmtId="4" fontId="20" fillId="0" borderId="4" xfId="0" applyNumberFormat="1" applyFont="1" applyBorder="1"/>
    <xf numFmtId="166" fontId="23" fillId="0" borderId="4" xfId="0" applyNumberFormat="1" applyFont="1" applyBorder="1"/>
    <xf numFmtId="0" fontId="27" fillId="0" borderId="6" xfId="0" applyFont="1" applyBorder="1" applyAlignment="1">
      <alignment horizontal="left" vertical="top"/>
    </xf>
    <xf numFmtId="0" fontId="10" fillId="0" borderId="4" xfId="0" applyFont="1" applyBorder="1" applyAlignment="1">
      <alignment wrapText="1"/>
    </xf>
    <xf numFmtId="0" fontId="10" fillId="0" borderId="7" xfId="0" applyFont="1" applyBorder="1" applyAlignment="1">
      <alignment wrapText="1"/>
    </xf>
    <xf numFmtId="49" fontId="9" fillId="0" borderId="0" xfId="0" applyNumberFormat="1" applyFont="1" applyAlignment="1">
      <alignment vertical="top"/>
    </xf>
    <xf numFmtId="39" fontId="9" fillId="0" borderId="0" xfId="0" applyNumberFormat="1" applyFont="1" applyAlignment="1">
      <alignment vertical="center" wrapText="1"/>
    </xf>
    <xf numFmtId="4" fontId="9" fillId="0" borderId="0" xfId="0" applyNumberFormat="1" applyFont="1" applyAlignment="1">
      <alignment vertical="center"/>
    </xf>
    <xf numFmtId="166" fontId="9" fillId="0" borderId="0" xfId="0" applyNumberFormat="1" applyFont="1" applyAlignment="1">
      <alignment vertical="center"/>
    </xf>
    <xf numFmtId="49" fontId="9" fillId="0" borderId="4" xfId="0" applyNumberFormat="1" applyFont="1" applyBorder="1" applyAlignment="1">
      <alignment vertical="top"/>
    </xf>
    <xf numFmtId="39" fontId="9" fillId="0" borderId="5" xfId="0" applyNumberFormat="1" applyFont="1" applyBorder="1" applyAlignment="1">
      <alignment vertical="center" wrapText="1"/>
    </xf>
    <xf numFmtId="4" fontId="9" fillId="0" borderId="5" xfId="0" applyNumberFormat="1" applyFont="1" applyBorder="1" applyAlignment="1">
      <alignment vertical="center"/>
    </xf>
    <xf numFmtId="166" fontId="9" fillId="0" borderId="5" xfId="0" applyNumberFormat="1" applyFont="1" applyBorder="1" applyAlignment="1">
      <alignment vertical="center"/>
    </xf>
    <xf numFmtId="39" fontId="30" fillId="0" borderId="7" xfId="0" applyNumberFormat="1" applyFont="1" applyBorder="1" applyAlignment="1">
      <alignment vertical="center" wrapText="1"/>
    </xf>
    <xf numFmtId="0" fontId="27" fillId="0" borderId="7" xfId="0" applyFont="1" applyBorder="1"/>
    <xf numFmtId="1" fontId="27" fillId="0" borderId="7" xfId="0" applyNumberFormat="1" applyFont="1" applyBorder="1"/>
    <xf numFmtId="166" fontId="27" fillId="0" borderId="7" xfId="0" applyNumberFormat="1" applyFont="1" applyBorder="1"/>
    <xf numFmtId="0" fontId="27" fillId="0" borderId="0" xfId="0" applyFont="1" applyAlignment="1">
      <alignment vertical="top"/>
    </xf>
    <xf numFmtId="0" fontId="27" fillId="0" borderId="0" xfId="0" applyFont="1"/>
    <xf numFmtId="4" fontId="27" fillId="0" borderId="0" xfId="0" applyNumberFormat="1" applyFont="1"/>
    <xf numFmtId="166" fontId="27" fillId="0" borderId="0" xfId="0" applyNumberFormat="1" applyFont="1"/>
    <xf numFmtId="166" fontId="31" fillId="0" borderId="0" xfId="0" applyNumberFormat="1" applyFont="1"/>
    <xf numFmtId="4" fontId="30" fillId="0" borderId="7" xfId="0" applyNumberFormat="1" applyFont="1" applyBorder="1" applyAlignment="1">
      <alignment vertical="center"/>
    </xf>
    <xf numFmtId="3" fontId="30" fillId="0" borderId="7" xfId="0" applyNumberFormat="1" applyFont="1" applyBorder="1" applyAlignment="1">
      <alignment vertical="center"/>
    </xf>
    <xf numFmtId="166" fontId="30" fillId="0" borderId="7" xfId="0" applyNumberFormat="1" applyFont="1" applyBorder="1" applyAlignment="1">
      <alignment vertical="center"/>
    </xf>
    <xf numFmtId="3" fontId="27" fillId="0" borderId="7" xfId="0" applyNumberFormat="1" applyFont="1" applyBorder="1"/>
    <xf numFmtId="49" fontId="30" fillId="0" borderId="6" xfId="0" applyNumberFormat="1" applyFont="1" applyBorder="1" applyAlignment="1">
      <alignment horizontal="left" vertical="top"/>
    </xf>
    <xf numFmtId="0" fontId="27" fillId="0" borderId="0" xfId="0" applyFont="1" applyAlignment="1">
      <alignment horizontal="left" vertical="top"/>
    </xf>
    <xf numFmtId="0" fontId="27" fillId="0" borderId="0" xfId="0" applyFont="1" applyAlignment="1">
      <alignment wrapText="1"/>
    </xf>
    <xf numFmtId="1" fontId="27" fillId="0" borderId="0" xfId="0" applyNumberFormat="1" applyFont="1"/>
    <xf numFmtId="0" fontId="27" fillId="0" borderId="4" xfId="0" applyFont="1" applyBorder="1" applyAlignment="1">
      <alignment horizontal="left" vertical="top"/>
    </xf>
    <xf numFmtId="0" fontId="27" fillId="0" borderId="4" xfId="0" applyFont="1" applyBorder="1"/>
    <xf numFmtId="1" fontId="27" fillId="0" borderId="4" xfId="0" applyNumberFormat="1" applyFont="1" applyBorder="1"/>
    <xf numFmtId="166" fontId="27" fillId="0" borderId="4" xfId="0" applyNumberFormat="1" applyFont="1" applyBorder="1"/>
    <xf numFmtId="49" fontId="25" fillId="0" borderId="4" xfId="8" applyNumberFormat="1" applyFont="1" applyBorder="1" applyAlignment="1">
      <alignment horizontal="center" vertical="top"/>
    </xf>
    <xf numFmtId="39" fontId="25" fillId="0" borderId="4" xfId="8" applyNumberFormat="1" applyFont="1" applyBorder="1" applyAlignment="1">
      <alignment horizontal="center" vertical="center" wrapText="1"/>
    </xf>
    <xf numFmtId="4" fontId="25" fillId="0" borderId="4" xfId="8" applyNumberFormat="1" applyFont="1" applyBorder="1" applyAlignment="1">
      <alignment horizontal="center" vertical="center"/>
    </xf>
    <xf numFmtId="3" fontId="25" fillId="0" borderId="4" xfId="8" applyNumberFormat="1" applyFont="1" applyBorder="1" applyAlignment="1">
      <alignment horizontal="left" vertical="center"/>
    </xf>
    <xf numFmtId="166" fontId="25" fillId="0" borderId="4" xfId="8" applyNumberFormat="1" applyFont="1" applyBorder="1" applyAlignment="1">
      <alignment horizontal="center" vertical="center"/>
    </xf>
    <xf numFmtId="166" fontId="25" fillId="0" borderId="4" xfId="8" applyNumberFormat="1" applyFont="1" applyBorder="1" applyAlignment="1">
      <alignment horizontal="right" vertical="center"/>
    </xf>
    <xf numFmtId="0" fontId="0" fillId="0" borderId="4" xfId="0" applyBorder="1" applyAlignment="1">
      <alignment horizontal="center"/>
    </xf>
    <xf numFmtId="4" fontId="2" fillId="0" borderId="4" xfId="8" applyNumberFormat="1" applyBorder="1" applyAlignment="1">
      <alignment horizontal="left"/>
    </xf>
    <xf numFmtId="0" fontId="2" fillId="0" borderId="4" xfId="8" applyBorder="1" applyAlignment="1">
      <alignment horizontal="center" wrapText="1"/>
    </xf>
    <xf numFmtId="3" fontId="2" fillId="0" borderId="4" xfId="8" applyNumberFormat="1" applyBorder="1" applyAlignment="1">
      <alignment horizontal="left"/>
    </xf>
    <xf numFmtId="4" fontId="2" fillId="0" borderId="4" xfId="8" applyNumberFormat="1" applyBorder="1"/>
    <xf numFmtId="0" fontId="0" fillId="0" borderId="4" xfId="0" applyBorder="1" applyAlignment="1">
      <alignment horizontal="justify"/>
    </xf>
    <xf numFmtId="1" fontId="7" fillId="0" borderId="4" xfId="8" applyNumberFormat="1" applyFont="1" applyBorder="1"/>
    <xf numFmtId="170" fontId="7" fillId="0" borderId="4" xfId="8" applyNumberFormat="1" applyFont="1" applyBorder="1"/>
    <xf numFmtId="0" fontId="21" fillId="0" borderId="4" xfId="0" applyFont="1" applyBorder="1" applyAlignment="1">
      <alignment horizontal="justify" vertical="top" wrapText="1"/>
    </xf>
    <xf numFmtId="167" fontId="10" fillId="0" borderId="0" xfId="0" applyNumberFormat="1" applyFont="1"/>
    <xf numFmtId="0" fontId="0" fillId="0" borderId="4" xfId="8" applyFont="1" applyBorder="1" applyAlignment="1">
      <alignment horizontal="center" wrapText="1"/>
    </xf>
    <xf numFmtId="0" fontId="20" fillId="0" borderId="0" xfId="0" applyFont="1" applyAlignment="1">
      <alignment wrapText="1"/>
    </xf>
    <xf numFmtId="0" fontId="27" fillId="0" borderId="7" xfId="0" applyFont="1" applyBorder="1" applyAlignment="1">
      <alignment wrapText="1"/>
    </xf>
    <xf numFmtId="0" fontId="2" fillId="0" borderId="0" xfId="8" applyFont="1"/>
    <xf numFmtId="167" fontId="2" fillId="0" borderId="0" xfId="8" applyNumberFormat="1" applyFont="1"/>
    <xf numFmtId="4" fontId="2" fillId="0" borderId="0" xfId="8" applyNumberFormat="1" applyFont="1"/>
    <xf numFmtId="166" fontId="2" fillId="0" borderId="0" xfId="8" applyNumberFormat="1" applyFont="1"/>
    <xf numFmtId="0" fontId="2" fillId="0" borderId="4" xfId="8" applyFont="1" applyBorder="1" applyAlignment="1">
      <alignment horizontal="left" vertical="top"/>
    </xf>
    <xf numFmtId="4" fontId="2" fillId="0" borderId="4" xfId="8" applyNumberFormat="1" applyFont="1" applyBorder="1"/>
    <xf numFmtId="166" fontId="2" fillId="0" borderId="4" xfId="8" applyNumberFormat="1" applyFont="1" applyBorder="1"/>
    <xf numFmtId="0" fontId="2" fillId="0" borderId="4" xfId="8" applyFont="1" applyBorder="1"/>
    <xf numFmtId="1" fontId="2" fillId="0" borderId="4" xfId="8" applyNumberFormat="1" applyFont="1" applyBorder="1"/>
    <xf numFmtId="0" fontId="2" fillId="0" borderId="0" xfId="8" applyFont="1" applyAlignment="1">
      <alignment horizontal="left" vertical="top"/>
    </xf>
    <xf numFmtId="1" fontId="2" fillId="0" borderId="0" xfId="8" applyNumberFormat="1" applyFont="1"/>
    <xf numFmtId="0" fontId="2" fillId="0" borderId="2" xfId="8" applyFont="1" applyBorder="1" applyAlignment="1">
      <alignment horizontal="left" vertical="top"/>
    </xf>
    <xf numFmtId="1" fontId="2" fillId="0" borderId="2" xfId="8" applyNumberFormat="1" applyFont="1" applyBorder="1"/>
    <xf numFmtId="166" fontId="2" fillId="0" borderId="2" xfId="8" applyNumberFormat="1" applyFont="1" applyBorder="1"/>
    <xf numFmtId="0" fontId="2" fillId="2" borderId="0" xfId="8" applyFont="1" applyFill="1"/>
    <xf numFmtId="171" fontId="30" fillId="0" borderId="7" xfId="0" applyNumberFormat="1" applyFont="1" applyBorder="1" applyAlignment="1">
      <alignment vertical="center"/>
    </xf>
    <xf numFmtId="171" fontId="27" fillId="0" borderId="7" xfId="0" applyNumberFormat="1" applyFont="1" applyBorder="1"/>
    <xf numFmtId="171" fontId="27" fillId="0" borderId="0" xfId="0" applyNumberFormat="1" applyFont="1"/>
    <xf numFmtId="171" fontId="27" fillId="0" borderId="4" xfId="0" applyNumberFormat="1" applyFont="1" applyBorder="1"/>
    <xf numFmtId="0" fontId="27" fillId="4" borderId="0" xfId="0" applyFont="1" applyFill="1" applyAlignment="1">
      <alignment wrapText="1"/>
    </xf>
    <xf numFmtId="0" fontId="27" fillId="4" borderId="0" xfId="0" applyFont="1" applyFill="1"/>
    <xf numFmtId="0" fontId="27" fillId="0" borderId="0" xfId="0" applyFont="1" applyBorder="1" applyAlignment="1">
      <alignment vertical="top"/>
    </xf>
    <xf numFmtId="0" fontId="27" fillId="4" borderId="0" xfId="0" applyFont="1" applyFill="1" applyBorder="1" applyAlignment="1">
      <alignment wrapText="1"/>
    </xf>
    <xf numFmtId="0" fontId="27" fillId="0" borderId="0" xfId="0" applyFont="1" applyBorder="1"/>
    <xf numFmtId="4" fontId="27" fillId="0" borderId="0" xfId="0" applyNumberFormat="1" applyFont="1" applyBorder="1"/>
    <xf numFmtId="166" fontId="27" fillId="0" borderId="0" xfId="0" applyNumberFormat="1" applyFont="1" applyBorder="1"/>
    <xf numFmtId="166" fontId="31" fillId="0" borderId="0" xfId="0" applyNumberFormat="1" applyFont="1" applyBorder="1"/>
    <xf numFmtId="0" fontId="27" fillId="4" borderId="0" xfId="0" applyFont="1" applyFill="1" applyBorder="1"/>
    <xf numFmtId="0" fontId="0" fillId="0" borderId="0" xfId="0" applyBorder="1"/>
    <xf numFmtId="0" fontId="0" fillId="5" borderId="0" xfId="0" applyFill="1"/>
    <xf numFmtId="39" fontId="32" fillId="0" borderId="7" xfId="0" applyNumberFormat="1" applyFont="1" applyBorder="1" applyAlignment="1">
      <alignment vertical="center" wrapText="1"/>
    </xf>
    <xf numFmtId="0" fontId="27" fillId="0" borderId="0" xfId="0" applyFont="1" applyBorder="1" applyAlignment="1">
      <alignment horizontal="left" vertical="top"/>
    </xf>
    <xf numFmtId="166" fontId="33" fillId="0" borderId="7" xfId="0" applyNumberFormat="1" applyFont="1" applyBorder="1"/>
    <xf numFmtId="166" fontId="33" fillId="0" borderId="4" xfId="0" applyNumberFormat="1" applyFont="1" applyBorder="1"/>
    <xf numFmtId="0" fontId="34" fillId="0" borderId="0" xfId="0" applyFont="1" applyBorder="1" applyAlignment="1">
      <alignment vertical="center" wrapText="1"/>
    </xf>
    <xf numFmtId="39" fontId="30" fillId="0" borderId="2" xfId="0" applyNumberFormat="1" applyFont="1" applyBorder="1" applyAlignment="1">
      <alignment vertical="center" wrapText="1"/>
    </xf>
    <xf numFmtId="0" fontId="27" fillId="0" borderId="2" xfId="0" applyFont="1" applyBorder="1"/>
    <xf numFmtId="0" fontId="34" fillId="0" borderId="8" xfId="0" applyFont="1" applyBorder="1" applyAlignment="1">
      <alignment vertical="center" wrapText="1"/>
    </xf>
    <xf numFmtId="4" fontId="30" fillId="0" borderId="4" xfId="0" applyNumberFormat="1" applyFont="1" applyBorder="1" applyAlignment="1">
      <alignment vertical="center"/>
    </xf>
    <xf numFmtId="3" fontId="30" fillId="0" borderId="4" xfId="0" applyNumberFormat="1" applyFont="1" applyBorder="1" applyAlignment="1">
      <alignment horizontal="center" vertical="center"/>
    </xf>
    <xf numFmtId="166" fontId="30" fillId="0" borderId="4" xfId="0" applyNumberFormat="1" applyFont="1" applyBorder="1" applyAlignment="1">
      <alignment vertical="center"/>
    </xf>
    <xf numFmtId="0" fontId="34" fillId="0" borderId="4" xfId="0" applyFont="1" applyBorder="1" applyAlignment="1">
      <alignment vertical="center" wrapText="1"/>
    </xf>
    <xf numFmtId="171" fontId="27" fillId="0" borderId="0" xfId="0" applyNumberFormat="1" applyFont="1" applyBorder="1"/>
    <xf numFmtId="0" fontId="35" fillId="0" borderId="7" xfId="0" applyFont="1" applyBorder="1" applyAlignment="1">
      <alignment wrapText="1"/>
    </xf>
    <xf numFmtId="39" fontId="30" fillId="0" borderId="5" xfId="0" applyNumberFormat="1" applyFont="1" applyBorder="1" applyAlignment="1">
      <alignment vertical="center" wrapText="1"/>
    </xf>
    <xf numFmtId="49" fontId="30" fillId="0" borderId="4" xfId="0" applyNumberFormat="1" applyFont="1" applyBorder="1" applyAlignment="1">
      <alignment vertical="top"/>
    </xf>
    <xf numFmtId="4" fontId="30" fillId="0" borderId="5" xfId="0" applyNumberFormat="1" applyFont="1" applyBorder="1" applyAlignment="1">
      <alignment vertical="center"/>
    </xf>
    <xf numFmtId="3" fontId="30" fillId="0" borderId="5" xfId="0" applyNumberFormat="1" applyFont="1" applyBorder="1" applyAlignment="1">
      <alignment vertical="center"/>
    </xf>
    <xf numFmtId="166" fontId="30" fillId="0" borderId="5" xfId="0" applyNumberFormat="1" applyFont="1" applyBorder="1" applyAlignment="1">
      <alignment vertical="center"/>
    </xf>
    <xf numFmtId="0" fontId="0" fillId="0" borderId="4" xfId="0" applyFont="1" applyBorder="1"/>
    <xf numFmtId="3" fontId="30" fillId="0" borderId="5" xfId="0" applyNumberFormat="1" applyFont="1" applyBorder="1" applyAlignment="1">
      <alignment horizontal="center" vertical="center"/>
    </xf>
    <xf numFmtId="0" fontId="27" fillId="0" borderId="4" xfId="0" applyFont="1" applyBorder="1" applyAlignment="1">
      <alignment vertical="top"/>
    </xf>
    <xf numFmtId="0" fontId="27" fillId="0" borderId="6" xfId="0" applyFont="1" applyBorder="1" applyAlignment="1">
      <alignment vertical="top"/>
    </xf>
    <xf numFmtId="49" fontId="30" fillId="0" borderId="4" xfId="0" applyNumberFormat="1" applyFont="1" applyBorder="1" applyAlignment="1">
      <alignment horizontal="left" vertical="top"/>
    </xf>
    <xf numFmtId="39" fontId="30" fillId="0" borderId="4" xfId="0" applyNumberFormat="1" applyFont="1" applyBorder="1" applyAlignment="1">
      <alignment vertical="center" wrapText="1"/>
    </xf>
    <xf numFmtId="171" fontId="30" fillId="0" borderId="4" xfId="0" applyNumberFormat="1" applyFont="1" applyBorder="1" applyAlignment="1">
      <alignment vertical="center"/>
    </xf>
    <xf numFmtId="0" fontId="35" fillId="0" borderId="4" xfId="0" applyFont="1" applyBorder="1" applyAlignment="1">
      <alignment wrapText="1"/>
    </xf>
    <xf numFmtId="0" fontId="27" fillId="5" borderId="4" xfId="0" applyFont="1" applyFill="1" applyBorder="1" applyAlignment="1">
      <alignment horizontal="left" vertical="top"/>
    </xf>
    <xf numFmtId="0" fontId="27" fillId="5" borderId="4" xfId="0" applyFont="1" applyFill="1" applyBorder="1" applyAlignment="1">
      <alignment wrapText="1"/>
    </xf>
    <xf numFmtId="0" fontId="27" fillId="6" borderId="0" xfId="0" applyFont="1" applyFill="1" applyAlignment="1">
      <alignment wrapText="1"/>
    </xf>
    <xf numFmtId="0" fontId="27" fillId="6" borderId="0" xfId="0" applyFont="1" applyFill="1"/>
    <xf numFmtId="167" fontId="0" fillId="0" borderId="4" xfId="0" applyNumberFormat="1" applyFont="1" applyBorder="1"/>
    <xf numFmtId="0" fontId="35" fillId="0" borderId="5" xfId="0" applyFont="1" applyBorder="1"/>
    <xf numFmtId="4" fontId="35" fillId="0" borderId="5" xfId="0" applyNumberFormat="1" applyFont="1" applyBorder="1"/>
    <xf numFmtId="166" fontId="35" fillId="0" borderId="5" xfId="0" applyNumberFormat="1" applyFont="1" applyBorder="1"/>
    <xf numFmtId="166" fontId="36" fillId="0" borderId="5" xfId="0" applyNumberFormat="1" applyFont="1" applyBorder="1"/>
    <xf numFmtId="0" fontId="35" fillId="0" borderId="7" xfId="0" applyFont="1" applyBorder="1"/>
    <xf numFmtId="4" fontId="35" fillId="0" borderId="7" xfId="0" applyNumberFormat="1" applyFont="1" applyBorder="1"/>
    <xf numFmtId="166" fontId="35" fillId="0" borderId="7" xfId="0" applyNumberFormat="1" applyFont="1" applyBorder="1"/>
    <xf numFmtId="166" fontId="36" fillId="0" borderId="7" xfId="0" applyNumberFormat="1" applyFont="1" applyBorder="1"/>
    <xf numFmtId="0" fontId="35" fillId="0" borderId="4" xfId="0" applyFont="1" applyBorder="1"/>
    <xf numFmtId="3" fontId="9" fillId="0" borderId="4" xfId="0" applyNumberFormat="1" applyFont="1" applyBorder="1" applyAlignment="1">
      <alignment horizontal="center" vertical="center"/>
    </xf>
    <xf numFmtId="166" fontId="35" fillId="0" borderId="4" xfId="0" applyNumberFormat="1" applyFont="1" applyBorder="1"/>
    <xf numFmtId="166" fontId="36" fillId="0" borderId="4" xfId="0" applyNumberFormat="1" applyFont="1" applyBorder="1"/>
    <xf numFmtId="3" fontId="9" fillId="0" borderId="5" xfId="0" applyNumberFormat="1" applyFont="1" applyBorder="1" applyAlignment="1">
      <alignment horizontal="center" vertical="center"/>
    </xf>
    <xf numFmtId="3" fontId="9" fillId="0" borderId="7" xfId="0" applyNumberFormat="1" applyFont="1" applyBorder="1" applyAlignment="1">
      <alignment horizontal="center" vertical="center"/>
    </xf>
    <xf numFmtId="0" fontId="35" fillId="0" borderId="4" xfId="0" applyFont="1" applyBorder="1" applyAlignment="1">
      <alignment horizontal="left" vertical="top"/>
    </xf>
    <xf numFmtId="0" fontId="35" fillId="0" borderId="6" xfId="0" applyFont="1" applyBorder="1" applyAlignment="1">
      <alignment horizontal="left" vertical="top"/>
    </xf>
    <xf numFmtId="49" fontId="30" fillId="0" borderId="6" xfId="0" applyNumberFormat="1" applyFont="1" applyBorder="1" applyAlignment="1">
      <alignment vertical="top"/>
    </xf>
    <xf numFmtId="0" fontId="0" fillId="0" borderId="4" xfId="0" applyBorder="1"/>
    <xf numFmtId="39" fontId="30" fillId="5" borderId="7" xfId="0" applyNumberFormat="1" applyFont="1" applyFill="1" applyBorder="1" applyAlignment="1">
      <alignment vertical="center" wrapText="1"/>
    </xf>
    <xf numFmtId="171" fontId="35" fillId="0" borderId="4" xfId="0" applyNumberFormat="1" applyFont="1" applyBorder="1"/>
    <xf numFmtId="171" fontId="35" fillId="0" borderId="7" xfId="0" applyNumberFormat="1" applyFont="1" applyBorder="1"/>
    <xf numFmtId="0" fontId="22" fillId="0" borderId="0" xfId="0" applyFont="1" applyAlignment="1">
      <alignment horizontal="center" wrapText="1"/>
    </xf>
    <xf numFmtId="0" fontId="22" fillId="0" borderId="0" xfId="0" applyFont="1" applyAlignment="1">
      <alignment horizontal="center"/>
    </xf>
    <xf numFmtId="49" fontId="30" fillId="0" borderId="9" xfId="0" applyNumberFormat="1" applyFont="1" applyBorder="1" applyAlignment="1">
      <alignment horizontal="center" vertical="top"/>
    </xf>
    <xf numFmtId="49" fontId="30" fillId="0" borderId="10" xfId="0" applyNumberFormat="1" applyFont="1" applyBorder="1" applyAlignment="1">
      <alignment horizontal="center" vertical="top"/>
    </xf>
    <xf numFmtId="49" fontId="30" fillId="0" borderId="6" xfId="0" applyNumberFormat="1" applyFont="1" applyBorder="1" applyAlignment="1">
      <alignment horizontal="center" vertical="top"/>
    </xf>
    <xf numFmtId="39" fontId="30" fillId="0" borderId="9" xfId="0" applyNumberFormat="1" applyFont="1" applyBorder="1" applyAlignment="1">
      <alignment vertical="center" wrapText="1"/>
    </xf>
    <xf numFmtId="39" fontId="30" fillId="0" borderId="10" xfId="0" applyNumberFormat="1" applyFont="1" applyBorder="1" applyAlignment="1">
      <alignment vertical="center" wrapText="1"/>
    </xf>
    <xf numFmtId="39" fontId="30" fillId="0" borderId="6" xfId="0" applyNumberFormat="1" applyFont="1" applyBorder="1" applyAlignment="1">
      <alignment vertical="center" wrapText="1"/>
    </xf>
    <xf numFmtId="4" fontId="30" fillId="0" borderId="9" xfId="0" applyNumberFormat="1" applyFont="1" applyBorder="1" applyAlignment="1">
      <alignment vertical="center"/>
    </xf>
    <xf numFmtId="4" fontId="30" fillId="0" borderId="10" xfId="0" applyNumberFormat="1" applyFont="1" applyBorder="1" applyAlignment="1">
      <alignment vertical="center"/>
    </xf>
    <xf numFmtId="4" fontId="30" fillId="0" borderId="6" xfId="0" applyNumberFormat="1" applyFont="1" applyBorder="1" applyAlignment="1">
      <alignment vertical="center"/>
    </xf>
    <xf numFmtId="3" fontId="30" fillId="0" borderId="9" xfId="0" applyNumberFormat="1" applyFont="1" applyBorder="1" applyAlignment="1">
      <alignment horizontal="center" vertical="center"/>
    </xf>
    <xf numFmtId="3" fontId="30" fillId="0" borderId="10" xfId="0" applyNumberFormat="1" applyFont="1" applyBorder="1" applyAlignment="1">
      <alignment horizontal="center" vertical="center"/>
    </xf>
    <xf numFmtId="3" fontId="30" fillId="0" borderId="6" xfId="0" applyNumberFormat="1" applyFont="1" applyBorder="1" applyAlignment="1">
      <alignment horizontal="center" vertical="center"/>
    </xf>
    <xf numFmtId="166" fontId="30" fillId="0" borderId="9" xfId="0" applyNumberFormat="1" applyFont="1" applyBorder="1" applyAlignment="1">
      <alignment horizontal="center" vertical="center"/>
    </xf>
    <xf numFmtId="166" fontId="30" fillId="0" borderId="10" xfId="0" applyNumberFormat="1" applyFont="1" applyBorder="1" applyAlignment="1">
      <alignment horizontal="center" vertical="center"/>
    </xf>
    <xf numFmtId="166" fontId="30" fillId="0" borderId="6" xfId="0" applyNumberFormat="1" applyFont="1" applyBorder="1" applyAlignment="1">
      <alignment horizontal="center" vertical="center"/>
    </xf>
    <xf numFmtId="0" fontId="2" fillId="0" borderId="4" xfId="8" applyFont="1" applyBorder="1" applyAlignment="1">
      <alignment horizontal="left" vertical="top"/>
    </xf>
    <xf numFmtId="0" fontId="15" fillId="0" borderId="0" xfId="0" applyFont="1" applyAlignment="1">
      <alignment horizontal="center"/>
    </xf>
    <xf numFmtId="166" fontId="2" fillId="0" borderId="4" xfId="8" applyNumberFormat="1" applyFont="1" applyBorder="1" applyAlignment="1">
      <alignment horizontal="center"/>
    </xf>
    <xf numFmtId="166" fontId="7" fillId="0" borderId="4" xfId="8" applyNumberFormat="1" applyFont="1" applyBorder="1" applyAlignment="1">
      <alignment horizontal="center"/>
    </xf>
    <xf numFmtId="170" fontId="2" fillId="0" borderId="4" xfId="8" applyNumberFormat="1" applyFont="1" applyBorder="1" applyAlignment="1">
      <alignment horizontal="center" wrapText="1"/>
    </xf>
    <xf numFmtId="0" fontId="0" fillId="0" borderId="4" xfId="8" applyFont="1" applyBorder="1" applyAlignment="1">
      <alignment horizontal="center"/>
    </xf>
  </cellXfs>
  <cellStyles count="16">
    <cellStyle name="Comma0" xfId="1" xr:uid="{00000000-0005-0000-0000-000000000000}"/>
    <cellStyle name="Currency_pop-viad" xfId="10" xr:uid="{00000000-0005-0000-0000-000001000000}"/>
    <cellStyle name="Currency0" xfId="2" xr:uid="{00000000-0005-0000-0000-000002000000}"/>
    <cellStyle name="Date" xfId="3" xr:uid="{00000000-0005-0000-0000-000003000000}"/>
    <cellStyle name="Fixed" xfId="4" xr:uid="{00000000-0005-0000-0000-000004000000}"/>
    <cellStyle name="Heading 1" xfId="11" xr:uid="{00000000-0005-0000-0000-000005000000}"/>
    <cellStyle name="Heading 2" xfId="12" xr:uid="{00000000-0005-0000-0000-000006000000}"/>
    <cellStyle name="naslov2" xfId="5" xr:uid="{00000000-0005-0000-0000-000007000000}"/>
    <cellStyle name="Navadno" xfId="0" builtinId="0"/>
    <cellStyle name="Navadno 2" xfId="6" xr:uid="{00000000-0005-0000-0000-000009000000}"/>
    <cellStyle name="Navadno 3" xfId="7" xr:uid="{00000000-0005-0000-0000-00000A000000}"/>
    <cellStyle name="Navadno 4" xfId="15" xr:uid="{00000000-0005-0000-0000-00000B000000}"/>
    <cellStyle name="Normal 2" xfId="8" xr:uid="{00000000-0005-0000-0000-00000C000000}"/>
    <cellStyle name="Normal_I-BREZOV" xfId="9" xr:uid="{00000000-0005-0000-0000-00000D000000}"/>
    <cellStyle name="Percent_pop-viad" xfId="13" xr:uid="{00000000-0005-0000-0000-00000E000000}"/>
    <cellStyle name="Total"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workbookViewId="0">
      <selection activeCell="B22" sqref="B22"/>
    </sheetView>
  </sheetViews>
  <sheetFormatPr defaultRowHeight="14.5"/>
  <cols>
    <col min="2" max="2" width="53.7265625" customWidth="1"/>
  </cols>
  <sheetData>
    <row r="1" spans="1:6" ht="30" customHeight="1">
      <c r="A1" s="150"/>
      <c r="B1" s="235" t="s">
        <v>63</v>
      </c>
      <c r="C1" s="235"/>
      <c r="D1" s="235"/>
      <c r="E1" s="235"/>
      <c r="F1" s="235"/>
    </row>
    <row r="2" spans="1:6">
      <c r="A2" s="21"/>
      <c r="B2" s="37" t="s">
        <v>64</v>
      </c>
      <c r="C2" s="21"/>
      <c r="D2" s="38"/>
      <c r="E2" s="39"/>
      <c r="F2" s="39"/>
    </row>
    <row r="3" spans="1:6">
      <c r="A3" s="104" t="s">
        <v>1</v>
      </c>
      <c r="B3" s="105" t="s">
        <v>2</v>
      </c>
      <c r="C3" s="106" t="s">
        <v>3</v>
      </c>
      <c r="D3" s="106" t="s">
        <v>4</v>
      </c>
      <c r="E3" s="107" t="s">
        <v>5</v>
      </c>
      <c r="F3" s="107" t="s">
        <v>6</v>
      </c>
    </row>
    <row r="4" spans="1:6">
      <c r="A4" s="104"/>
      <c r="B4" s="105" t="s">
        <v>77</v>
      </c>
      <c r="C4" s="106"/>
      <c r="D4" s="106"/>
      <c r="E4" s="107"/>
      <c r="F4" s="107"/>
    </row>
    <row r="5" spans="1:6" ht="28">
      <c r="A5" s="197" t="s">
        <v>71</v>
      </c>
      <c r="B5" s="196" t="s">
        <v>72</v>
      </c>
      <c r="C5" s="198" t="s">
        <v>8</v>
      </c>
      <c r="D5" s="199">
        <v>16</v>
      </c>
      <c r="E5" s="200"/>
      <c r="F5" s="200">
        <v>0</v>
      </c>
    </row>
    <row r="6" spans="1:6">
      <c r="A6" s="125"/>
      <c r="B6" s="112"/>
      <c r="C6" s="121"/>
      <c r="D6" s="122"/>
      <c r="E6" s="123"/>
      <c r="F6" s="123"/>
    </row>
    <row r="7" spans="1:6" ht="28">
      <c r="A7" s="125" t="s">
        <v>66</v>
      </c>
      <c r="B7" s="112" t="s">
        <v>73</v>
      </c>
      <c r="C7" s="121" t="s">
        <v>8</v>
      </c>
      <c r="D7" s="122">
        <v>32</v>
      </c>
      <c r="E7" s="123"/>
      <c r="F7" s="123">
        <v>0</v>
      </c>
    </row>
    <row r="8" spans="1:6">
      <c r="A8" s="125"/>
      <c r="B8" s="112"/>
      <c r="C8" s="121"/>
      <c r="D8" s="122"/>
      <c r="E8" s="123"/>
      <c r="F8" s="123"/>
    </row>
    <row r="9" spans="1:6" ht="28.5">
      <c r="A9" s="101">
        <v>3</v>
      </c>
      <c r="B9" s="151" t="s">
        <v>74</v>
      </c>
      <c r="C9" s="113" t="s">
        <v>8</v>
      </c>
      <c r="D9" s="124">
        <v>1</v>
      </c>
      <c r="E9" s="115"/>
      <c r="F9" s="115">
        <v>0</v>
      </c>
    </row>
    <row r="10" spans="1:6">
      <c r="A10" s="101"/>
      <c r="B10" s="113"/>
      <c r="C10" s="113"/>
      <c r="D10" s="124"/>
      <c r="E10" s="115"/>
      <c r="F10" s="115"/>
    </row>
    <row r="11" spans="1:6" ht="28.5">
      <c r="A11" s="101">
        <v>4</v>
      </c>
      <c r="B11" s="151" t="s">
        <v>75</v>
      </c>
      <c r="C11" s="113" t="s">
        <v>8</v>
      </c>
      <c r="D11" s="124">
        <v>1</v>
      </c>
      <c r="E11" s="115"/>
      <c r="F11" s="115">
        <v>0</v>
      </c>
    </row>
    <row r="12" spans="1:6">
      <c r="A12" s="101"/>
      <c r="B12" s="151"/>
      <c r="C12" s="113"/>
      <c r="D12" s="114"/>
      <c r="E12" s="115"/>
      <c r="F12" s="115"/>
    </row>
    <row r="13" spans="1:6" ht="56.5">
      <c r="A13" s="101">
        <v>5</v>
      </c>
      <c r="B13" s="151" t="s">
        <v>76</v>
      </c>
      <c r="C13" s="113" t="s">
        <v>8</v>
      </c>
      <c r="D13" s="114">
        <v>4</v>
      </c>
      <c r="E13" s="115"/>
      <c r="F13" s="115">
        <v>0</v>
      </c>
    </row>
    <row r="14" spans="1:6">
      <c r="A14" s="101"/>
      <c r="B14" s="151"/>
      <c r="C14" s="113"/>
      <c r="D14" s="114"/>
      <c r="E14" s="115"/>
      <c r="F14" s="115"/>
    </row>
    <row r="15" spans="1:6">
      <c r="A15" s="101"/>
      <c r="B15" s="195" t="s">
        <v>78</v>
      </c>
      <c r="C15" s="113"/>
      <c r="D15" s="114"/>
      <c r="E15" s="115"/>
      <c r="F15" s="115"/>
    </row>
    <row r="16" spans="1:6" ht="28.5">
      <c r="A16" s="101">
        <v>1</v>
      </c>
      <c r="B16" s="151" t="s">
        <v>98</v>
      </c>
      <c r="C16" s="113" t="s">
        <v>79</v>
      </c>
      <c r="D16" s="114">
        <v>8</v>
      </c>
      <c r="E16" s="115"/>
      <c r="F16" s="115">
        <v>0</v>
      </c>
    </row>
    <row r="17" spans="1:6">
      <c r="A17" s="201"/>
      <c r="B17" s="201" t="s">
        <v>80</v>
      </c>
      <c r="C17" s="201" t="s">
        <v>9</v>
      </c>
      <c r="D17" s="201">
        <v>1</v>
      </c>
      <c r="E17" s="201"/>
      <c r="F17" s="213">
        <v>0</v>
      </c>
    </row>
    <row r="18" spans="1:6">
      <c r="A18" s="129"/>
      <c r="B18" s="83"/>
      <c r="C18" s="130"/>
      <c r="D18" s="131"/>
      <c r="E18" s="132"/>
      <c r="F18" s="132"/>
    </row>
    <row r="19" spans="1:6">
      <c r="A19" s="126"/>
      <c r="B19" s="127"/>
      <c r="C19" s="117"/>
      <c r="D19" s="128"/>
      <c r="E19" s="119"/>
      <c r="F19" s="119"/>
    </row>
    <row r="20" spans="1:6" ht="15.5">
      <c r="A20" s="129"/>
      <c r="B20" s="214" t="s">
        <v>10</v>
      </c>
      <c r="C20" s="214"/>
      <c r="D20" s="215"/>
      <c r="E20" s="216"/>
      <c r="F20" s="217">
        <f>F5+F7+F9+F11+F13+F16+F17</f>
        <v>0</v>
      </c>
    </row>
    <row r="21" spans="1:6" ht="15.5">
      <c r="A21" s="101"/>
      <c r="B21" s="218" t="s">
        <v>11</v>
      </c>
      <c r="C21" s="218"/>
      <c r="D21" s="219"/>
      <c r="E21" s="220"/>
      <c r="F21" s="221">
        <f>F22-F20</f>
        <v>0</v>
      </c>
    </row>
    <row r="22" spans="1:6" ht="15.5">
      <c r="A22" s="101"/>
      <c r="B22" s="218" t="s">
        <v>12</v>
      </c>
      <c r="C22" s="218"/>
      <c r="D22" s="219"/>
      <c r="E22" s="220"/>
      <c r="F22" s="221">
        <f>F20*1.22</f>
        <v>0</v>
      </c>
    </row>
    <row r="23" spans="1:6" ht="15.5">
      <c r="A23" s="116"/>
      <c r="B23" s="117"/>
      <c r="C23" s="117"/>
      <c r="D23" s="118"/>
      <c r="E23" s="119"/>
      <c r="F23" s="120"/>
    </row>
    <row r="24" spans="1:6" ht="15.5">
      <c r="A24" s="116"/>
      <c r="B24" s="172"/>
      <c r="C24" s="117"/>
      <c r="D24" s="118"/>
      <c r="E24" s="119"/>
      <c r="F24" s="120"/>
    </row>
    <row r="25" spans="1:6" ht="30.75" customHeight="1">
      <c r="A25" s="116"/>
      <c r="B25" s="181" t="s">
        <v>69</v>
      </c>
      <c r="C25" s="117"/>
      <c r="D25" s="118"/>
      <c r="E25" s="119"/>
      <c r="F25" s="120"/>
    </row>
    <row r="26" spans="1:6" ht="15.5">
      <c r="A26" s="116"/>
      <c r="B26" s="171"/>
      <c r="C26" s="117"/>
      <c r="D26" s="118"/>
      <c r="E26" s="119"/>
      <c r="F26" s="120"/>
    </row>
    <row r="27" spans="1:6">
      <c r="A27" s="117"/>
      <c r="B27" s="172"/>
      <c r="C27" s="117"/>
      <c r="D27" s="117"/>
      <c r="E27" s="117"/>
      <c r="F27" s="117"/>
    </row>
    <row r="28" spans="1:6">
      <c r="A28" s="117"/>
      <c r="B28" s="171"/>
      <c r="C28" s="117"/>
      <c r="D28" s="117"/>
      <c r="E28" s="117"/>
      <c r="F28" s="117"/>
    </row>
  </sheetData>
  <mergeCells count="1">
    <mergeCell ref="B1:F1"/>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workbookViewId="0">
      <selection activeCell="E22" sqref="E22"/>
    </sheetView>
  </sheetViews>
  <sheetFormatPr defaultRowHeight="14.5"/>
  <cols>
    <col min="2" max="2" width="44.26953125" customWidth="1"/>
    <col min="5" max="5" width="16.26953125" customWidth="1"/>
    <col min="6" max="6" width="11.54296875" customWidth="1"/>
  </cols>
  <sheetData>
    <row r="1" spans="1:6">
      <c r="A1" s="15" t="s">
        <v>1</v>
      </c>
      <c r="B1" s="26" t="s">
        <v>2</v>
      </c>
      <c r="C1" s="27" t="s">
        <v>3</v>
      </c>
      <c r="D1" s="27" t="s">
        <v>4</v>
      </c>
      <c r="E1" s="28" t="s">
        <v>5</v>
      </c>
      <c r="F1" s="28" t="s">
        <v>6</v>
      </c>
    </row>
    <row r="2" spans="1:6">
      <c r="A2" s="82"/>
      <c r="B2" s="82"/>
      <c r="C2" s="82"/>
      <c r="D2" s="82"/>
      <c r="E2" s="82"/>
      <c r="F2" s="82"/>
    </row>
    <row r="3" spans="1:6" ht="47.25" customHeight="1">
      <c r="A3" s="82">
        <v>1</v>
      </c>
      <c r="B3" s="83" t="s">
        <v>16</v>
      </c>
      <c r="C3" s="82" t="s">
        <v>8</v>
      </c>
      <c r="D3" s="82">
        <v>1</v>
      </c>
      <c r="E3" s="82"/>
      <c r="F3" s="87">
        <v>0</v>
      </c>
    </row>
    <row r="4" spans="1:6" ht="15" customHeight="1">
      <c r="A4" s="82"/>
      <c r="B4" s="83"/>
      <c r="C4" s="82"/>
      <c r="D4" s="82"/>
      <c r="E4" s="82"/>
      <c r="F4" s="87"/>
    </row>
    <row r="5" spans="1:6" ht="33.75" customHeight="1">
      <c r="A5" s="82">
        <v>2</v>
      </c>
      <c r="B5" s="84" t="s">
        <v>17</v>
      </c>
      <c r="C5" s="82" t="s">
        <v>8</v>
      </c>
      <c r="D5" s="82">
        <v>1</v>
      </c>
      <c r="E5" s="82"/>
      <c r="F5" s="87">
        <v>0</v>
      </c>
    </row>
    <row r="6" spans="1:6" ht="15" customHeight="1">
      <c r="A6" s="82"/>
      <c r="B6" s="84"/>
      <c r="C6" s="82"/>
      <c r="D6" s="82"/>
      <c r="E6" s="82"/>
      <c r="F6" s="87"/>
    </row>
    <row r="7" spans="1:6" ht="31.5" customHeight="1">
      <c r="A7" s="82">
        <v>3</v>
      </c>
      <c r="B7" s="83" t="s">
        <v>18</v>
      </c>
      <c r="C7" s="82" t="s">
        <v>8</v>
      </c>
      <c r="D7" s="82">
        <v>1</v>
      </c>
      <c r="E7" s="82"/>
      <c r="F7" s="87">
        <v>0</v>
      </c>
    </row>
    <row r="8" spans="1:6" ht="17.25" customHeight="1">
      <c r="A8" s="82"/>
      <c r="B8" s="83"/>
      <c r="C8" s="82"/>
      <c r="D8" s="82"/>
      <c r="E8" s="82"/>
      <c r="F8" s="87"/>
    </row>
    <row r="9" spans="1:6" ht="32.25" customHeight="1">
      <c r="A9" s="82">
        <v>4</v>
      </c>
      <c r="B9" s="83" t="s">
        <v>19</v>
      </c>
      <c r="C9" s="82" t="s">
        <v>8</v>
      </c>
      <c r="D9" s="82">
        <v>1</v>
      </c>
      <c r="E9" s="82"/>
      <c r="F9" s="87">
        <v>0</v>
      </c>
    </row>
    <row r="10" spans="1:6" ht="18" customHeight="1">
      <c r="A10" s="82"/>
      <c r="B10" s="83"/>
      <c r="C10" s="82"/>
      <c r="D10" s="82"/>
      <c r="E10" s="82"/>
      <c r="F10" s="87"/>
    </row>
    <row r="11" spans="1:6" ht="18" customHeight="1">
      <c r="A11" s="82">
        <v>5</v>
      </c>
      <c r="B11" s="83" t="s">
        <v>20</v>
      </c>
      <c r="C11" s="82" t="s">
        <v>21</v>
      </c>
      <c r="D11" s="82">
        <v>60</v>
      </c>
      <c r="E11" s="82"/>
      <c r="F11" s="87">
        <v>0</v>
      </c>
    </row>
    <row r="12" spans="1:6" ht="18" customHeight="1">
      <c r="A12" s="82"/>
      <c r="B12" s="83"/>
      <c r="C12" s="82"/>
      <c r="D12" s="82"/>
      <c r="E12" s="82"/>
      <c r="F12" s="87"/>
    </row>
    <row r="13" spans="1:6" ht="33" customHeight="1">
      <c r="A13" s="82">
        <v>6</v>
      </c>
      <c r="B13" s="83" t="s">
        <v>22</v>
      </c>
      <c r="C13" s="82" t="s">
        <v>9</v>
      </c>
      <c r="D13" s="82">
        <v>1</v>
      </c>
      <c r="E13" s="82"/>
      <c r="F13" s="87">
        <v>0</v>
      </c>
    </row>
    <row r="14" spans="1:6" ht="16.5" customHeight="1">
      <c r="A14" s="82"/>
      <c r="B14" s="83"/>
      <c r="C14" s="82"/>
      <c r="D14" s="82"/>
      <c r="E14" s="82"/>
      <c r="F14" s="87"/>
    </row>
    <row r="15" spans="1:6" ht="35.25" customHeight="1">
      <c r="A15" s="82">
        <v>7</v>
      </c>
      <c r="B15" s="83" t="s">
        <v>23</v>
      </c>
      <c r="C15" s="82" t="s">
        <v>9</v>
      </c>
      <c r="D15" s="82">
        <v>1</v>
      </c>
      <c r="E15" s="82"/>
      <c r="F15" s="87">
        <v>0</v>
      </c>
    </row>
    <row r="16" spans="1:6">
      <c r="A16" s="81"/>
      <c r="B16" s="81"/>
      <c r="C16" s="81"/>
      <c r="D16" s="81"/>
      <c r="E16" s="81"/>
      <c r="F16" s="148"/>
    </row>
    <row r="17" spans="1:6">
      <c r="A17" s="82"/>
      <c r="B17" s="82" t="s">
        <v>10</v>
      </c>
      <c r="C17" s="82"/>
      <c r="D17" s="82"/>
      <c r="E17" s="82"/>
      <c r="F17" s="87">
        <f>F3+F5+F9+F7+F11+F13+F15</f>
        <v>0</v>
      </c>
    </row>
    <row r="18" spans="1:6">
      <c r="A18" s="82"/>
      <c r="B18" s="82" t="s">
        <v>11</v>
      </c>
      <c r="C18" s="82"/>
      <c r="D18" s="82"/>
      <c r="E18" s="82"/>
      <c r="F18" s="87">
        <f>F19-F17</f>
        <v>0</v>
      </c>
    </row>
    <row r="19" spans="1:6">
      <c r="A19" s="82"/>
      <c r="B19" s="82" t="s">
        <v>12</v>
      </c>
      <c r="C19" s="82"/>
      <c r="D19" s="82"/>
      <c r="E19" s="82"/>
      <c r="F19" s="87">
        <f>F17*1.22</f>
        <v>0</v>
      </c>
    </row>
    <row r="20" spans="1:6">
      <c r="A20" s="82"/>
      <c r="B20" s="82"/>
      <c r="C20" s="82"/>
      <c r="D20" s="82"/>
      <c r="E20" s="82"/>
      <c r="F20" s="87"/>
    </row>
    <row r="21" spans="1:6">
      <c r="A21" s="81"/>
      <c r="B21" s="81"/>
      <c r="C21" s="81"/>
      <c r="D21" s="81"/>
      <c r="E21" s="81"/>
      <c r="F21" s="81"/>
    </row>
    <row r="22" spans="1:6" ht="28.5">
      <c r="A22" s="81"/>
      <c r="B22" s="85" t="s">
        <v>24</v>
      </c>
      <c r="C22" s="81"/>
      <c r="D22" s="81"/>
      <c r="E22" s="81"/>
      <c r="F22" s="81"/>
    </row>
    <row r="23" spans="1:6">
      <c r="A23" s="81"/>
      <c r="B23" s="85" t="s">
        <v>25</v>
      </c>
      <c r="C23" s="81"/>
      <c r="D23" s="81"/>
      <c r="E23" s="81"/>
      <c r="F23" s="81"/>
    </row>
    <row r="24" spans="1:6">
      <c r="A24" s="81"/>
      <c r="B24" s="85" t="s">
        <v>15</v>
      </c>
      <c r="C24" s="81"/>
      <c r="D24" s="81"/>
      <c r="E24" s="81"/>
      <c r="F24" s="81"/>
    </row>
    <row r="25" spans="1:6">
      <c r="A25" s="81"/>
      <c r="B25" s="86" t="s">
        <v>26</v>
      </c>
      <c r="C25" s="81"/>
      <c r="D25" s="81"/>
      <c r="E25" s="81"/>
      <c r="F25" s="81"/>
    </row>
    <row r="26" spans="1:6">
      <c r="A26" s="81"/>
      <c r="B26" s="81"/>
      <c r="C26" s="81"/>
      <c r="D26" s="81"/>
      <c r="E26" s="81"/>
      <c r="F26" s="81"/>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7"/>
  <sheetViews>
    <sheetView topLeftCell="A10" workbookViewId="0">
      <selection activeCell="A18" sqref="A18:F19"/>
    </sheetView>
  </sheetViews>
  <sheetFormatPr defaultRowHeight="14.5"/>
  <cols>
    <col min="2" max="2" width="40.1796875" customWidth="1"/>
    <col min="3" max="3" width="11.26953125" customWidth="1"/>
    <col min="4" max="4" width="10.81640625" customWidth="1"/>
    <col min="5" max="5" width="10.7265625" customWidth="1"/>
    <col min="6" max="6" width="13.54296875" customWidth="1"/>
  </cols>
  <sheetData>
    <row r="1" spans="1:6">
      <c r="A1" s="21"/>
      <c r="B1" s="236" t="s">
        <v>0</v>
      </c>
      <c r="C1" s="236"/>
      <c r="D1" s="236"/>
      <c r="E1" s="236"/>
      <c r="F1" s="236"/>
    </row>
    <row r="2" spans="1:6">
      <c r="A2" s="21"/>
      <c r="B2" s="37" t="s">
        <v>27</v>
      </c>
      <c r="C2" s="21"/>
      <c r="D2" s="38"/>
      <c r="E2" s="39"/>
      <c r="F2" s="39"/>
    </row>
    <row r="3" spans="1:6">
      <c r="A3" s="40" t="s">
        <v>1</v>
      </c>
      <c r="B3" s="41" t="s">
        <v>2</v>
      </c>
      <c r="C3" s="42" t="s">
        <v>3</v>
      </c>
      <c r="D3" s="42" t="s">
        <v>4</v>
      </c>
      <c r="E3" s="43" t="s">
        <v>5</v>
      </c>
      <c r="F3" s="43" t="s">
        <v>6</v>
      </c>
    </row>
    <row r="4" spans="1:6">
      <c r="A4" s="44"/>
      <c r="B4" s="45"/>
      <c r="C4" s="46"/>
      <c r="D4" s="46"/>
      <c r="E4" s="47"/>
      <c r="F4" s="47"/>
    </row>
    <row r="5" spans="1:6" ht="58">
      <c r="A5" s="48" t="s">
        <v>7</v>
      </c>
      <c r="B5" s="69" t="s">
        <v>28</v>
      </c>
      <c r="C5" s="79" t="s">
        <v>8</v>
      </c>
      <c r="D5" s="73">
        <v>3</v>
      </c>
      <c r="E5" s="74"/>
      <c r="F5" s="75">
        <v>0</v>
      </c>
    </row>
    <row r="6" spans="1:6">
      <c r="A6" s="53"/>
      <c r="B6" s="59"/>
      <c r="C6" s="60"/>
      <c r="D6" s="76"/>
      <c r="E6" s="62"/>
      <c r="F6" s="62"/>
    </row>
    <row r="7" spans="1:6" ht="43.5">
      <c r="A7" s="53">
        <v>2</v>
      </c>
      <c r="B7" s="71" t="s">
        <v>29</v>
      </c>
      <c r="C7" s="60" t="s">
        <v>8</v>
      </c>
      <c r="D7" s="61">
        <v>3</v>
      </c>
      <c r="E7" s="62"/>
      <c r="F7" s="62">
        <v>0</v>
      </c>
    </row>
    <row r="8" spans="1:6">
      <c r="A8" s="53"/>
      <c r="B8" s="71"/>
      <c r="C8" s="60"/>
      <c r="D8" s="61"/>
      <c r="E8" s="62"/>
      <c r="F8" s="62"/>
    </row>
    <row r="9" spans="1:6" ht="43.5">
      <c r="A9" s="53">
        <v>3</v>
      </c>
      <c r="B9" s="71" t="s">
        <v>30</v>
      </c>
      <c r="C9" s="60" t="s">
        <v>8</v>
      </c>
      <c r="D9" s="61">
        <v>1</v>
      </c>
      <c r="E9" s="62"/>
      <c r="F9" s="62">
        <v>0</v>
      </c>
    </row>
    <row r="10" spans="1:6">
      <c r="A10" s="58"/>
      <c r="B10" s="77"/>
      <c r="C10" s="60"/>
      <c r="D10" s="61"/>
      <c r="E10" s="62"/>
      <c r="F10" s="62"/>
    </row>
    <row r="11" spans="1:6">
      <c r="A11" s="53"/>
      <c r="B11" s="78"/>
      <c r="C11" s="60"/>
      <c r="D11" s="61"/>
      <c r="E11" s="62"/>
      <c r="F11" s="62"/>
    </row>
    <row r="12" spans="1:6" ht="28.5">
      <c r="A12" s="53">
        <v>4</v>
      </c>
      <c r="B12" s="70" t="s">
        <v>31</v>
      </c>
      <c r="C12" s="60" t="s">
        <v>8</v>
      </c>
      <c r="D12" s="61">
        <v>150</v>
      </c>
      <c r="E12" s="62"/>
      <c r="F12" s="62">
        <v>0</v>
      </c>
    </row>
    <row r="13" spans="1:6">
      <c r="A13" s="53"/>
      <c r="B13" s="70"/>
      <c r="C13" s="60"/>
      <c r="D13" s="61"/>
      <c r="E13" s="62"/>
      <c r="F13" s="62"/>
    </row>
    <row r="14" spans="1:6" ht="42.5">
      <c r="A14" s="53">
        <v>5</v>
      </c>
      <c r="B14" s="70" t="s">
        <v>32</v>
      </c>
      <c r="C14" s="60" t="s">
        <v>8</v>
      </c>
      <c r="D14" s="61">
        <v>150</v>
      </c>
      <c r="E14" s="62"/>
      <c r="F14" s="62">
        <v>0</v>
      </c>
    </row>
    <row r="15" spans="1:6" ht="18" customHeight="1">
      <c r="A15" s="58"/>
      <c r="B15" s="78"/>
      <c r="C15" s="60"/>
      <c r="D15" s="61"/>
      <c r="E15" s="62"/>
      <c r="F15" s="62"/>
    </row>
    <row r="16" spans="1:6" ht="43.5">
      <c r="A16" s="93">
        <v>6</v>
      </c>
      <c r="B16" s="78" t="s">
        <v>33</v>
      </c>
      <c r="C16" s="25" t="s">
        <v>9</v>
      </c>
      <c r="D16" s="97">
        <v>1</v>
      </c>
      <c r="E16" s="98"/>
      <c r="F16" s="98">
        <v>0</v>
      </c>
    </row>
    <row r="17" spans="1:6">
      <c r="A17" s="65"/>
      <c r="B17" s="21"/>
      <c r="C17" s="21"/>
      <c r="D17" s="95"/>
      <c r="E17" s="39"/>
      <c r="F17" s="39"/>
    </row>
    <row r="18" spans="1:6" ht="15.5">
      <c r="A18" s="93"/>
      <c r="B18" s="25" t="s">
        <v>10</v>
      </c>
      <c r="C18" s="25"/>
      <c r="D18" s="99"/>
      <c r="E18" s="98"/>
      <c r="F18" s="100">
        <f>F5+F7+F9+F12+F14+F16</f>
        <v>0</v>
      </c>
    </row>
    <row r="19" spans="1:6" ht="15.5">
      <c r="A19" s="93"/>
      <c r="B19" s="25" t="s">
        <v>11</v>
      </c>
      <c r="C19" s="25"/>
      <c r="D19" s="99"/>
      <c r="E19" s="98"/>
      <c r="F19" s="100">
        <f>F20-F18</f>
        <v>0</v>
      </c>
    </row>
    <row r="20" spans="1:6" ht="15.5">
      <c r="A20" s="58"/>
      <c r="B20" s="60" t="s">
        <v>12</v>
      </c>
      <c r="C20" s="60"/>
      <c r="D20" s="63"/>
      <c r="E20" s="62"/>
      <c r="F20" s="64">
        <f>F18*1.22</f>
        <v>0</v>
      </c>
    </row>
    <row r="21" spans="1:6" ht="15.5">
      <c r="A21" s="65"/>
      <c r="B21" s="21"/>
      <c r="C21" s="21"/>
      <c r="D21" s="38"/>
      <c r="E21" s="39"/>
      <c r="F21" s="66"/>
    </row>
    <row r="22" spans="1:6" ht="15.5">
      <c r="A22" s="65"/>
      <c r="B22" s="67" t="s">
        <v>13</v>
      </c>
      <c r="C22" s="21"/>
      <c r="D22" s="38"/>
      <c r="E22" s="39"/>
      <c r="F22" s="66"/>
    </row>
    <row r="23" spans="1:6" ht="29">
      <c r="A23" s="65"/>
      <c r="B23" s="68" t="s">
        <v>34</v>
      </c>
      <c r="C23" s="21"/>
      <c r="D23" s="38"/>
      <c r="E23" s="39"/>
      <c r="F23" s="66"/>
    </row>
    <row r="24" spans="1:6" ht="15.5">
      <c r="A24" s="65"/>
      <c r="B24" s="68" t="s">
        <v>14</v>
      </c>
      <c r="C24" s="21"/>
      <c r="D24" s="38"/>
      <c r="E24" s="39"/>
      <c r="F24" s="66"/>
    </row>
    <row r="25" spans="1:6" ht="15.5">
      <c r="A25" s="65"/>
      <c r="B25" s="68" t="s">
        <v>15</v>
      </c>
      <c r="C25" s="21"/>
      <c r="D25" s="38"/>
      <c r="E25" s="39"/>
      <c r="F25" s="66"/>
    </row>
    <row r="26" spans="1:6" ht="43.5">
      <c r="A26" s="21"/>
      <c r="B26" s="68" t="s">
        <v>35</v>
      </c>
      <c r="C26" s="21"/>
      <c r="D26" s="21"/>
      <c r="E26" s="21"/>
      <c r="F26" s="21"/>
    </row>
    <row r="27" spans="1:6">
      <c r="A27" s="21"/>
      <c r="B27" s="68"/>
      <c r="C27" s="21"/>
      <c r="D27" s="21"/>
      <c r="E27" s="21"/>
      <c r="F27" s="21"/>
    </row>
  </sheetData>
  <mergeCells count="1">
    <mergeCell ref="B1:F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2:H102"/>
  <sheetViews>
    <sheetView view="pageBreakPreview" topLeftCell="A10" zoomScaleNormal="100" zoomScaleSheetLayoutView="100" workbookViewId="0">
      <selection activeCell="A15" sqref="A15:A17"/>
    </sheetView>
  </sheetViews>
  <sheetFormatPr defaultColWidth="9.1796875" defaultRowHeight="14.5"/>
  <cols>
    <col min="1" max="1" width="5" style="1" customWidth="1"/>
    <col min="2" max="2" width="37" style="1" customWidth="1"/>
    <col min="3" max="3" width="8.1796875" style="1" customWidth="1"/>
    <col min="4" max="4" width="12.7265625" style="2" customWidth="1"/>
    <col min="5" max="5" width="12.453125" style="3" customWidth="1"/>
    <col min="6" max="6" width="19" style="3" customWidth="1"/>
    <col min="7" max="7" width="9" style="6" hidden="1" customWidth="1"/>
    <col min="8" max="16384" width="9.1796875" style="1"/>
  </cols>
  <sheetData>
    <row r="2" spans="1:8" ht="15.75" customHeight="1">
      <c r="A2" s="152"/>
      <c r="B2" s="253" t="s">
        <v>0</v>
      </c>
      <c r="C2" s="253"/>
      <c r="D2" s="253"/>
      <c r="E2" s="253"/>
      <c r="F2" s="253"/>
      <c r="G2" s="153"/>
      <c r="H2" s="152"/>
    </row>
    <row r="3" spans="1:8">
      <c r="A3" s="152"/>
      <c r="B3" s="19" t="s">
        <v>36</v>
      </c>
      <c r="C3" s="152"/>
      <c r="D3" s="154"/>
      <c r="E3" s="155"/>
      <c r="F3" s="155"/>
      <c r="G3" s="153"/>
      <c r="H3" s="152"/>
    </row>
    <row r="4" spans="1:8" s="4" customFormat="1" thickBot="1">
      <c r="A4" s="29" t="s">
        <v>1</v>
      </c>
      <c r="B4" s="26" t="s">
        <v>2</v>
      </c>
      <c r="C4" s="27" t="s">
        <v>3</v>
      </c>
      <c r="D4" s="27" t="s">
        <v>4</v>
      </c>
      <c r="E4" s="28" t="s">
        <v>5</v>
      </c>
      <c r="F4" s="28" t="s">
        <v>6</v>
      </c>
      <c r="G4" s="5" t="s">
        <v>37</v>
      </c>
    </row>
    <row r="5" spans="1:8" s="4" customFormat="1" ht="14">
      <c r="A5" s="29"/>
      <c r="B5" s="26"/>
      <c r="C5" s="27"/>
      <c r="D5" s="27"/>
      <c r="E5" s="28"/>
      <c r="F5" s="28"/>
      <c r="G5" s="10"/>
    </row>
    <row r="6" spans="1:8" ht="60.75" customHeight="1">
      <c r="A6" s="156">
        <v>1</v>
      </c>
      <c r="B6" s="88" t="s">
        <v>38</v>
      </c>
      <c r="C6" s="35" t="s">
        <v>39</v>
      </c>
      <c r="D6" s="157">
        <v>108.5</v>
      </c>
      <c r="E6" s="158"/>
      <c r="F6" s="158">
        <v>0</v>
      </c>
      <c r="G6" s="153"/>
      <c r="H6" s="19"/>
    </row>
    <row r="7" spans="1:8" ht="15.5">
      <c r="A7" s="156"/>
      <c r="B7" s="144"/>
      <c r="C7" s="35"/>
      <c r="D7" s="145"/>
      <c r="E7" s="36"/>
      <c r="F7" s="36"/>
      <c r="G7" s="153"/>
      <c r="H7" s="152"/>
    </row>
    <row r="8" spans="1:8" ht="29">
      <c r="A8" s="156">
        <v>2</v>
      </c>
      <c r="B8" s="144" t="s">
        <v>40</v>
      </c>
      <c r="C8" s="35" t="s">
        <v>9</v>
      </c>
      <c r="D8" s="145">
        <v>1</v>
      </c>
      <c r="E8" s="36"/>
      <c r="F8" s="36">
        <v>0</v>
      </c>
      <c r="G8" s="153"/>
      <c r="H8" s="152"/>
    </row>
    <row r="9" spans="1:8" ht="15.5">
      <c r="A9" s="156"/>
      <c r="B9" s="144"/>
      <c r="C9" s="35"/>
      <c r="D9" s="145"/>
      <c r="E9" s="36"/>
      <c r="F9" s="36"/>
      <c r="G9" s="153"/>
      <c r="H9" s="152"/>
    </row>
    <row r="10" spans="1:8" ht="29">
      <c r="A10" s="156">
        <v>3</v>
      </c>
      <c r="B10" s="144" t="s">
        <v>41</v>
      </c>
      <c r="C10" s="35" t="s">
        <v>39</v>
      </c>
      <c r="D10" s="146">
        <v>108.5</v>
      </c>
      <c r="E10" s="36"/>
      <c r="F10" s="36">
        <v>0</v>
      </c>
      <c r="G10" s="153"/>
      <c r="H10" s="152"/>
    </row>
    <row r="11" spans="1:8">
      <c r="A11" s="156"/>
      <c r="B11" s="159"/>
      <c r="C11" s="159"/>
      <c r="D11" s="160"/>
      <c r="E11" s="158"/>
      <c r="F11" s="158"/>
      <c r="G11" s="153"/>
      <c r="H11" s="152"/>
    </row>
    <row r="12" spans="1:8" ht="84.75" customHeight="1">
      <c r="A12" s="252">
        <v>4</v>
      </c>
      <c r="B12" s="147" t="s">
        <v>42</v>
      </c>
      <c r="C12" s="257" t="s">
        <v>43</v>
      </c>
      <c r="D12" s="256">
        <v>108.5</v>
      </c>
      <c r="E12" s="254"/>
      <c r="F12" s="255">
        <v>0</v>
      </c>
      <c r="G12" s="153"/>
      <c r="H12" s="152"/>
    </row>
    <row r="13" spans="1:8" ht="84" customHeight="1">
      <c r="A13" s="252"/>
      <c r="B13" s="147" t="s">
        <v>44</v>
      </c>
      <c r="C13" s="257"/>
      <c r="D13" s="256"/>
      <c r="E13" s="254"/>
      <c r="F13" s="255"/>
      <c r="G13" s="153"/>
      <c r="H13" s="152"/>
    </row>
    <row r="14" spans="1:8" ht="15.5">
      <c r="A14" s="161"/>
      <c r="B14" s="16"/>
      <c r="C14" s="13"/>
      <c r="D14" s="162"/>
      <c r="E14" s="155"/>
      <c r="F14" s="11"/>
      <c r="G14" s="153"/>
      <c r="H14" s="152"/>
    </row>
    <row r="15" spans="1:8">
      <c r="A15" s="156"/>
      <c r="B15" s="88" t="s">
        <v>10</v>
      </c>
      <c r="C15" s="159"/>
      <c r="D15" s="160"/>
      <c r="E15" s="158"/>
      <c r="F15" s="158">
        <f>F6+F8+F10+F12</f>
        <v>0</v>
      </c>
      <c r="G15" s="153"/>
      <c r="H15" s="152"/>
    </row>
    <row r="16" spans="1:8" ht="15.5">
      <c r="A16" s="156"/>
      <c r="B16" s="25" t="s">
        <v>11</v>
      </c>
      <c r="C16" s="35"/>
      <c r="D16" s="160"/>
      <c r="E16" s="158"/>
      <c r="F16" s="36">
        <f>F17-F15</f>
        <v>0</v>
      </c>
      <c r="G16" s="153"/>
      <c r="H16" s="152"/>
    </row>
    <row r="17" spans="1:6">
      <c r="A17" s="156"/>
      <c r="B17" s="25" t="s">
        <v>12</v>
      </c>
      <c r="C17" s="159"/>
      <c r="D17" s="160"/>
      <c r="E17" s="158"/>
      <c r="F17" s="158">
        <f>F15*1.22</f>
        <v>0</v>
      </c>
    </row>
    <row r="18" spans="1:6" ht="15.5">
      <c r="A18" s="161"/>
      <c r="B18" s="16"/>
      <c r="C18" s="13"/>
      <c r="D18" s="162"/>
      <c r="E18" s="155"/>
      <c r="F18" s="11"/>
    </row>
    <row r="19" spans="1:6">
      <c r="A19" s="161"/>
      <c r="B19" s="152"/>
      <c r="C19" s="152"/>
      <c r="D19" s="162"/>
      <c r="E19" s="155"/>
      <c r="F19" s="155"/>
    </row>
    <row r="20" spans="1:6" ht="15.5">
      <c r="A20" s="163"/>
      <c r="B20" s="17"/>
      <c r="C20" s="14"/>
      <c r="D20" s="164"/>
      <c r="E20" s="165"/>
      <c r="F20" s="12"/>
    </row>
    <row r="21" spans="1:6" ht="15.5">
      <c r="A21" s="161"/>
      <c r="B21" s="21" t="s">
        <v>10</v>
      </c>
      <c r="C21" s="13"/>
      <c r="D21" s="154"/>
      <c r="E21" s="18"/>
      <c r="F21" s="11">
        <f t="shared" ref="F21" si="0">SUM(A21:E21)</f>
        <v>0</v>
      </c>
    </row>
    <row r="22" spans="1:6" ht="15.5">
      <c r="A22" s="161"/>
      <c r="B22" s="21" t="s">
        <v>11</v>
      </c>
      <c r="C22" s="13"/>
      <c r="D22" s="154"/>
      <c r="E22" s="18"/>
      <c r="F22" s="11"/>
    </row>
    <row r="23" spans="1:6" ht="15.5">
      <c r="A23" s="161"/>
      <c r="B23" s="21" t="s">
        <v>12</v>
      </c>
      <c r="C23" s="13"/>
      <c r="D23" s="154"/>
      <c r="E23" s="18"/>
      <c r="F23" s="11"/>
    </row>
    <row r="24" spans="1:6" ht="15.5">
      <c r="A24" s="161"/>
      <c r="B24" s="21"/>
      <c r="C24" s="13"/>
      <c r="D24" s="154"/>
      <c r="E24" s="18"/>
      <c r="F24" s="11"/>
    </row>
    <row r="25" spans="1:6" ht="15.5">
      <c r="A25" s="161"/>
      <c r="B25" s="21" t="s">
        <v>45</v>
      </c>
      <c r="C25" s="13"/>
      <c r="D25" s="154"/>
      <c r="E25" s="18"/>
      <c r="F25" s="11"/>
    </row>
    <row r="26" spans="1:6" ht="29">
      <c r="A26" s="161"/>
      <c r="B26" s="16" t="s">
        <v>46</v>
      </c>
      <c r="C26" s="13"/>
      <c r="D26" s="154">
        <f>5138.45*1.22</f>
        <v>6268.9089999999997</v>
      </c>
      <c r="E26" s="18"/>
      <c r="F26" s="11"/>
    </row>
    <row r="27" spans="1:6" ht="29">
      <c r="A27" s="161"/>
      <c r="B27" s="16" t="s">
        <v>14</v>
      </c>
      <c r="C27" s="13"/>
      <c r="D27" s="154"/>
      <c r="E27" s="18"/>
      <c r="F27" s="11"/>
    </row>
    <row r="28" spans="1:6" ht="15.5">
      <c r="A28" s="161"/>
      <c r="B28" s="16" t="s">
        <v>15</v>
      </c>
      <c r="C28" s="13"/>
      <c r="D28" s="154"/>
      <c r="E28" s="18"/>
      <c r="F28" s="11"/>
    </row>
    <row r="29" spans="1:6" ht="43.5">
      <c r="A29" s="161"/>
      <c r="B29" s="16" t="s">
        <v>47</v>
      </c>
      <c r="C29" s="152"/>
      <c r="D29" s="154"/>
      <c r="E29" s="155"/>
      <c r="F29" s="155"/>
    </row>
    <row r="30" spans="1:6">
      <c r="A30" s="161"/>
      <c r="B30" s="152"/>
      <c r="C30" s="152"/>
      <c r="D30" s="154"/>
      <c r="E30" s="155"/>
      <c r="F30" s="155"/>
    </row>
    <row r="31" spans="1:6">
      <c r="A31" s="161"/>
      <c r="B31" s="152"/>
      <c r="C31" s="152"/>
      <c r="D31" s="154"/>
      <c r="E31" s="155"/>
      <c r="F31" s="155"/>
    </row>
    <row r="32" spans="1:6">
      <c r="A32" s="161"/>
      <c r="B32" s="152"/>
      <c r="C32" s="152"/>
      <c r="D32" s="154"/>
      <c r="E32" s="155"/>
      <c r="F32" s="155"/>
    </row>
    <row r="33" spans="1:6">
      <c r="A33" s="161"/>
      <c r="B33" s="152"/>
      <c r="C33" s="152"/>
      <c r="D33" s="154"/>
      <c r="E33" s="155"/>
      <c r="F33" s="155"/>
    </row>
    <row r="34" spans="1:6">
      <c r="A34" s="161"/>
      <c r="B34" s="152"/>
      <c r="C34" s="152"/>
      <c r="D34" s="154"/>
      <c r="E34" s="155"/>
      <c r="F34" s="155"/>
    </row>
    <row r="35" spans="1:6">
      <c r="A35" s="161"/>
      <c r="B35" s="152"/>
      <c r="C35" s="152"/>
      <c r="D35" s="154"/>
      <c r="E35" s="155"/>
      <c r="F35" s="155"/>
    </row>
    <row r="36" spans="1:6">
      <c r="A36" s="161"/>
      <c r="B36" s="152"/>
      <c r="C36" s="152"/>
      <c r="D36" s="154"/>
      <c r="E36" s="155"/>
      <c r="F36" s="155"/>
    </row>
    <row r="37" spans="1:6">
      <c r="A37" s="161"/>
      <c r="B37" s="152"/>
      <c r="C37" s="152"/>
      <c r="D37" s="154"/>
      <c r="E37" s="155"/>
      <c r="F37" s="155"/>
    </row>
    <row r="38" spans="1:6">
      <c r="A38" s="161"/>
      <c r="B38" s="152"/>
      <c r="C38" s="152"/>
      <c r="D38" s="154"/>
      <c r="E38" s="155"/>
      <c r="F38" s="155"/>
    </row>
    <row r="39" spans="1:6">
      <c r="A39" s="161"/>
      <c r="B39" s="152"/>
      <c r="C39" s="152"/>
      <c r="D39" s="154"/>
      <c r="E39" s="155"/>
      <c r="F39" s="155"/>
    </row>
    <row r="40" spans="1:6">
      <c r="A40" s="161"/>
      <c r="B40" s="152"/>
      <c r="C40" s="152"/>
      <c r="D40" s="154"/>
      <c r="E40" s="155"/>
      <c r="F40" s="155"/>
    </row>
    <row r="41" spans="1:6">
      <c r="A41" s="161"/>
      <c r="B41" s="152"/>
      <c r="C41" s="152"/>
      <c r="D41" s="154"/>
      <c r="E41" s="155"/>
      <c r="F41" s="155"/>
    </row>
    <row r="42" spans="1:6">
      <c r="A42" s="161"/>
      <c r="B42" s="152"/>
      <c r="C42" s="152"/>
      <c r="D42" s="154"/>
      <c r="E42" s="155"/>
      <c r="F42" s="155"/>
    </row>
    <row r="43" spans="1:6">
      <c r="A43" s="161"/>
      <c r="B43" s="152"/>
      <c r="C43" s="152"/>
      <c r="D43" s="154"/>
      <c r="E43" s="155"/>
      <c r="F43" s="155"/>
    </row>
    <row r="44" spans="1:6">
      <c r="A44" s="161"/>
      <c r="B44" s="152"/>
      <c r="C44" s="152"/>
      <c r="D44" s="154"/>
      <c r="E44" s="155"/>
      <c r="F44" s="155"/>
    </row>
    <row r="45" spans="1:6">
      <c r="A45" s="161"/>
      <c r="B45" s="152"/>
      <c r="C45" s="152"/>
      <c r="D45" s="154"/>
      <c r="E45" s="155"/>
      <c r="F45" s="155"/>
    </row>
    <row r="46" spans="1:6">
      <c r="A46" s="161"/>
      <c r="B46" s="152"/>
      <c r="C46" s="152"/>
      <c r="D46" s="154"/>
      <c r="E46" s="155"/>
      <c r="F46" s="155"/>
    </row>
    <row r="47" spans="1:6">
      <c r="A47" s="161"/>
      <c r="B47" s="152"/>
      <c r="C47" s="152"/>
      <c r="D47" s="154"/>
      <c r="E47" s="155"/>
      <c r="F47" s="155"/>
    </row>
    <row r="48" spans="1:6">
      <c r="A48" s="161"/>
      <c r="B48" s="152"/>
      <c r="C48" s="152"/>
      <c r="D48" s="154"/>
      <c r="E48" s="155"/>
      <c r="F48" s="155"/>
    </row>
    <row r="49" spans="1:6">
      <c r="A49" s="161"/>
      <c r="B49" s="152"/>
      <c r="C49" s="152"/>
      <c r="D49" s="154"/>
      <c r="E49" s="155"/>
      <c r="F49" s="155"/>
    </row>
    <row r="50" spans="1:6">
      <c r="A50" s="161"/>
      <c r="B50" s="152"/>
      <c r="C50" s="152"/>
      <c r="D50" s="154"/>
      <c r="E50" s="155"/>
      <c r="F50" s="155"/>
    </row>
    <row r="51" spans="1:6">
      <c r="A51" s="161"/>
      <c r="B51" s="152"/>
      <c r="C51" s="152"/>
      <c r="D51" s="154"/>
      <c r="E51" s="155"/>
      <c r="F51" s="155"/>
    </row>
    <row r="52" spans="1:6">
      <c r="A52" s="161"/>
      <c r="B52" s="152"/>
      <c r="C52" s="152"/>
      <c r="D52" s="154"/>
      <c r="E52" s="155"/>
      <c r="F52" s="155"/>
    </row>
    <row r="53" spans="1:6">
      <c r="A53" s="161"/>
      <c r="B53" s="152"/>
      <c r="C53" s="152"/>
      <c r="D53" s="154"/>
      <c r="E53" s="155"/>
      <c r="F53" s="155"/>
    </row>
    <row r="54" spans="1:6">
      <c r="A54" s="161"/>
      <c r="B54" s="152"/>
      <c r="C54" s="152"/>
      <c r="D54" s="154"/>
      <c r="E54" s="155"/>
      <c r="F54" s="155"/>
    </row>
    <row r="55" spans="1:6">
      <c r="A55" s="161"/>
      <c r="B55" s="152"/>
      <c r="C55" s="152"/>
      <c r="D55" s="154"/>
      <c r="E55" s="155"/>
      <c r="F55" s="155"/>
    </row>
    <row r="56" spans="1:6">
      <c r="A56" s="161"/>
      <c r="B56" s="152"/>
      <c r="C56" s="152"/>
      <c r="D56" s="154"/>
      <c r="E56" s="155"/>
      <c r="F56" s="155"/>
    </row>
    <row r="57" spans="1:6">
      <c r="A57" s="161"/>
      <c r="B57" s="152"/>
      <c r="C57" s="152"/>
      <c r="D57" s="154"/>
      <c r="E57" s="155"/>
      <c r="F57" s="155"/>
    </row>
    <row r="58" spans="1:6">
      <c r="A58" s="161"/>
      <c r="B58" s="152"/>
      <c r="C58" s="152"/>
      <c r="D58" s="154"/>
      <c r="E58" s="155"/>
      <c r="F58" s="155"/>
    </row>
    <row r="59" spans="1:6">
      <c r="A59" s="161"/>
      <c r="B59" s="152"/>
      <c r="C59" s="152"/>
      <c r="D59" s="154"/>
      <c r="E59" s="155"/>
      <c r="F59" s="155"/>
    </row>
    <row r="60" spans="1:6">
      <c r="A60" s="161"/>
      <c r="B60" s="152"/>
      <c r="C60" s="152"/>
      <c r="D60" s="154"/>
      <c r="E60" s="155"/>
      <c r="F60" s="155"/>
    </row>
    <row r="61" spans="1:6">
      <c r="A61" s="161"/>
      <c r="B61" s="152"/>
      <c r="C61" s="152"/>
      <c r="D61" s="154"/>
      <c r="E61" s="155"/>
      <c r="F61" s="155"/>
    </row>
    <row r="62" spans="1:6">
      <c r="A62" s="161"/>
      <c r="B62" s="152"/>
      <c r="C62" s="152"/>
      <c r="D62" s="154"/>
      <c r="E62" s="155"/>
      <c r="F62" s="155"/>
    </row>
    <row r="63" spans="1:6">
      <c r="A63" s="161"/>
      <c r="B63" s="152"/>
      <c r="C63" s="152"/>
      <c r="D63" s="154"/>
      <c r="E63" s="155"/>
      <c r="F63" s="155"/>
    </row>
    <row r="64" spans="1:6">
      <c r="A64" s="161"/>
      <c r="B64" s="152"/>
      <c r="C64" s="152"/>
      <c r="D64" s="154"/>
      <c r="E64" s="155"/>
      <c r="F64" s="155"/>
    </row>
    <row r="65" spans="1:6">
      <c r="A65" s="161"/>
      <c r="B65" s="152"/>
      <c r="C65" s="152"/>
      <c r="D65" s="154"/>
      <c r="E65" s="155"/>
      <c r="F65" s="155"/>
    </row>
    <row r="66" spans="1:6">
      <c r="A66" s="161"/>
      <c r="B66" s="152"/>
      <c r="C66" s="152"/>
      <c r="D66" s="154"/>
      <c r="E66" s="155"/>
      <c r="F66" s="155"/>
    </row>
    <row r="67" spans="1:6">
      <c r="A67" s="161"/>
      <c r="B67" s="152"/>
      <c r="C67" s="152"/>
      <c r="D67" s="154"/>
      <c r="E67" s="155"/>
      <c r="F67" s="155"/>
    </row>
    <row r="68" spans="1:6">
      <c r="A68" s="161"/>
      <c r="B68" s="152"/>
      <c r="C68" s="152"/>
      <c r="D68" s="154"/>
      <c r="E68" s="155"/>
      <c r="F68" s="155"/>
    </row>
    <row r="69" spans="1:6">
      <c r="A69" s="161"/>
      <c r="B69" s="152"/>
      <c r="C69" s="152"/>
      <c r="D69" s="154"/>
      <c r="E69" s="155"/>
      <c r="F69" s="155"/>
    </row>
    <row r="70" spans="1:6">
      <c r="A70" s="161"/>
      <c r="B70" s="152"/>
      <c r="C70" s="152"/>
      <c r="D70" s="154"/>
      <c r="E70" s="155"/>
      <c r="F70" s="155"/>
    </row>
    <row r="71" spans="1:6">
      <c r="A71" s="161"/>
      <c r="B71" s="152"/>
      <c r="C71" s="152"/>
      <c r="D71" s="154"/>
      <c r="E71" s="155"/>
      <c r="F71" s="155"/>
    </row>
    <row r="72" spans="1:6">
      <c r="A72" s="161"/>
      <c r="B72" s="152"/>
      <c r="C72" s="152"/>
      <c r="D72" s="154"/>
      <c r="E72" s="155"/>
      <c r="F72" s="155"/>
    </row>
    <row r="73" spans="1:6">
      <c r="A73" s="161"/>
      <c r="B73" s="152"/>
      <c r="C73" s="152"/>
      <c r="D73" s="154"/>
      <c r="E73" s="155"/>
      <c r="F73" s="155"/>
    </row>
    <row r="74" spans="1:6">
      <c r="A74" s="161"/>
      <c r="B74" s="152"/>
      <c r="C74" s="152"/>
      <c r="D74" s="154"/>
      <c r="E74" s="155"/>
      <c r="F74" s="155"/>
    </row>
    <row r="75" spans="1:6">
      <c r="A75" s="161"/>
      <c r="B75" s="152"/>
      <c r="C75" s="152"/>
      <c r="D75" s="154"/>
      <c r="E75" s="155"/>
      <c r="F75" s="155"/>
    </row>
    <row r="76" spans="1:6">
      <c r="A76" s="161"/>
      <c r="B76" s="152"/>
      <c r="C76" s="152"/>
      <c r="D76" s="154"/>
      <c r="E76" s="155"/>
      <c r="F76" s="155"/>
    </row>
    <row r="77" spans="1:6">
      <c r="A77" s="161"/>
      <c r="B77" s="152"/>
      <c r="C77" s="152"/>
      <c r="D77" s="154"/>
      <c r="E77" s="155"/>
      <c r="F77" s="155"/>
    </row>
    <row r="78" spans="1:6">
      <c r="A78" s="161"/>
      <c r="B78" s="152"/>
      <c r="C78" s="152"/>
      <c r="D78" s="154"/>
      <c r="E78" s="155"/>
      <c r="F78" s="155"/>
    </row>
    <row r="79" spans="1:6">
      <c r="A79" s="161"/>
      <c r="B79" s="152"/>
      <c r="C79" s="152"/>
      <c r="D79" s="154"/>
      <c r="E79" s="155"/>
      <c r="F79" s="155"/>
    </row>
    <row r="80" spans="1:6">
      <c r="A80" s="161"/>
      <c r="B80" s="152"/>
      <c r="C80" s="152"/>
      <c r="D80" s="154"/>
      <c r="E80" s="155"/>
      <c r="F80" s="155"/>
    </row>
    <row r="81" spans="1:6">
      <c r="A81" s="161"/>
      <c r="B81" s="152"/>
      <c r="C81" s="152"/>
      <c r="D81" s="154"/>
      <c r="E81" s="155"/>
      <c r="F81" s="155"/>
    </row>
    <row r="82" spans="1:6">
      <c r="A82" s="161"/>
      <c r="B82" s="152"/>
      <c r="C82" s="152"/>
      <c r="D82" s="154"/>
      <c r="E82" s="155"/>
      <c r="F82" s="155"/>
    </row>
    <row r="83" spans="1:6">
      <c r="A83" s="161"/>
      <c r="B83" s="152"/>
      <c r="C83" s="152"/>
      <c r="D83" s="154"/>
      <c r="E83" s="155"/>
      <c r="F83" s="155"/>
    </row>
    <row r="84" spans="1:6">
      <c r="A84" s="161"/>
      <c r="B84" s="152"/>
      <c r="C84" s="152"/>
      <c r="D84" s="154"/>
      <c r="E84" s="155"/>
      <c r="F84" s="155"/>
    </row>
    <row r="85" spans="1:6">
      <c r="A85" s="161"/>
      <c r="B85" s="152"/>
      <c r="C85" s="152"/>
      <c r="D85" s="154"/>
      <c r="E85" s="155"/>
      <c r="F85" s="155"/>
    </row>
    <row r="86" spans="1:6">
      <c r="A86" s="161"/>
      <c r="B86" s="152"/>
      <c r="C86" s="152"/>
      <c r="D86" s="154"/>
      <c r="E86" s="155"/>
      <c r="F86" s="155"/>
    </row>
    <row r="87" spans="1:6">
      <c r="A87" s="161"/>
      <c r="B87" s="152"/>
      <c r="C87" s="152"/>
      <c r="D87" s="154"/>
      <c r="E87" s="155"/>
      <c r="F87" s="155"/>
    </row>
    <row r="88" spans="1:6">
      <c r="A88" s="161"/>
      <c r="B88" s="152"/>
      <c r="C88" s="152"/>
      <c r="D88" s="154"/>
      <c r="E88" s="155"/>
      <c r="F88" s="155"/>
    </row>
    <row r="89" spans="1:6">
      <c r="A89" s="161"/>
      <c r="B89" s="152"/>
      <c r="C89" s="152"/>
      <c r="D89" s="154"/>
      <c r="E89" s="155"/>
      <c r="F89" s="155"/>
    </row>
    <row r="90" spans="1:6">
      <c r="A90" s="161"/>
      <c r="B90" s="152"/>
      <c r="C90" s="152"/>
      <c r="D90" s="154"/>
      <c r="E90" s="155"/>
      <c r="F90" s="155"/>
    </row>
    <row r="91" spans="1:6">
      <c r="A91" s="161"/>
      <c r="B91" s="152"/>
      <c r="C91" s="152"/>
      <c r="D91" s="154"/>
      <c r="E91" s="155"/>
      <c r="F91" s="155"/>
    </row>
    <row r="92" spans="1:6">
      <c r="A92" s="161"/>
      <c r="B92" s="152"/>
      <c r="C92" s="152"/>
      <c r="D92" s="154"/>
      <c r="E92" s="155"/>
      <c r="F92" s="155"/>
    </row>
    <row r="93" spans="1:6">
      <c r="A93" s="161"/>
      <c r="B93" s="152"/>
      <c r="C93" s="152"/>
      <c r="D93" s="154"/>
      <c r="E93" s="155"/>
      <c r="F93" s="155"/>
    </row>
    <row r="94" spans="1:6">
      <c r="A94" s="161"/>
      <c r="B94" s="152"/>
      <c r="C94" s="152"/>
      <c r="D94" s="154"/>
      <c r="E94" s="155"/>
      <c r="F94" s="155"/>
    </row>
    <row r="95" spans="1:6">
      <c r="A95" s="161"/>
      <c r="B95" s="152"/>
      <c r="C95" s="152"/>
      <c r="D95" s="154"/>
      <c r="E95" s="155"/>
      <c r="F95" s="155"/>
    </row>
    <row r="96" spans="1:6">
      <c r="A96" s="161"/>
      <c r="B96" s="152"/>
      <c r="C96" s="152"/>
      <c r="D96" s="154"/>
      <c r="E96" s="155"/>
      <c r="F96" s="155"/>
    </row>
    <row r="97" spans="1:6">
      <c r="A97" s="161"/>
      <c r="B97" s="152"/>
      <c r="C97" s="152"/>
      <c r="D97" s="154"/>
      <c r="E97" s="155"/>
      <c r="F97" s="155"/>
    </row>
    <row r="98" spans="1:6">
      <c r="A98" s="161"/>
      <c r="B98" s="152"/>
      <c r="C98" s="152"/>
      <c r="D98" s="154"/>
      <c r="E98" s="155"/>
      <c r="F98" s="155"/>
    </row>
    <row r="99" spans="1:6">
      <c r="A99" s="161"/>
      <c r="B99" s="152"/>
      <c r="C99" s="152"/>
      <c r="D99" s="154"/>
      <c r="E99" s="155"/>
      <c r="F99" s="155"/>
    </row>
    <row r="100" spans="1:6">
      <c r="A100" s="161"/>
      <c r="B100" s="152"/>
      <c r="C100" s="152"/>
      <c r="D100" s="154"/>
      <c r="E100" s="155"/>
      <c r="F100" s="155"/>
    </row>
    <row r="101" spans="1:6">
      <c r="A101" s="161"/>
      <c r="B101" s="152"/>
      <c r="C101" s="152"/>
      <c r="D101" s="154"/>
      <c r="E101" s="155"/>
      <c r="F101" s="155"/>
    </row>
    <row r="102" spans="1:6">
      <c r="A102" s="161"/>
      <c r="B102" s="152"/>
      <c r="C102" s="152"/>
      <c r="D102" s="154"/>
      <c r="E102" s="155"/>
      <c r="F102" s="155"/>
    </row>
  </sheetData>
  <mergeCells count="6">
    <mergeCell ref="A12:A13"/>
    <mergeCell ref="B2:F2"/>
    <mergeCell ref="E12:E13"/>
    <mergeCell ref="F12:F13"/>
    <mergeCell ref="D12:D13"/>
    <mergeCell ref="C12:C13"/>
  </mergeCells>
  <phoneticPr fontId="5" type="noConversion"/>
  <pageMargins left="0.7" right="0.7" top="0.75" bottom="0.75" header="0.3" footer="0.3"/>
  <pageSetup paperSize="9" scale="54" orientation="portrait"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14" workbookViewId="0">
      <selection activeCell="B13" sqref="B13"/>
    </sheetView>
  </sheetViews>
  <sheetFormatPr defaultRowHeight="14.5"/>
  <cols>
    <col min="1" max="1" width="5" customWidth="1"/>
    <col min="2" max="2" width="57.453125" customWidth="1"/>
    <col min="3" max="3" width="8.1796875" customWidth="1"/>
    <col min="4" max="4" width="12.7265625" customWidth="1"/>
    <col min="5" max="5" width="12.453125" customWidth="1"/>
    <col min="6" max="6" width="19" customWidth="1"/>
  </cols>
  <sheetData>
    <row r="1" spans="1:6">
      <c r="A1" s="152"/>
      <c r="B1" s="253" t="s">
        <v>0</v>
      </c>
      <c r="C1" s="253"/>
      <c r="D1" s="253"/>
      <c r="E1" s="253"/>
      <c r="F1" s="253"/>
    </row>
    <row r="2" spans="1:6">
      <c r="A2" s="152"/>
      <c r="B2" s="20" t="s">
        <v>48</v>
      </c>
      <c r="C2" s="152"/>
      <c r="D2" s="154"/>
      <c r="E2" s="155"/>
      <c r="F2" s="155"/>
    </row>
    <row r="3" spans="1:6">
      <c r="A3" s="15" t="s">
        <v>1</v>
      </c>
      <c r="B3" s="7" t="s">
        <v>2</v>
      </c>
      <c r="C3" s="8" t="s">
        <v>3</v>
      </c>
      <c r="D3" s="8" t="s">
        <v>4</v>
      </c>
      <c r="E3" s="9" t="s">
        <v>5</v>
      </c>
      <c r="F3" s="9" t="s">
        <v>6</v>
      </c>
    </row>
    <row r="4" spans="1:6">
      <c r="A4" s="29"/>
      <c r="B4" s="26"/>
      <c r="C4" s="27"/>
      <c r="D4" s="27"/>
      <c r="E4" s="28"/>
      <c r="F4" s="28"/>
    </row>
    <row r="5" spans="1:6" ht="46.5" customHeight="1">
      <c r="A5" s="133" t="s">
        <v>7</v>
      </c>
      <c r="B5" s="134" t="s">
        <v>49</v>
      </c>
      <c r="C5" s="135" t="s">
        <v>9</v>
      </c>
      <c r="D5" s="136">
        <v>1</v>
      </c>
      <c r="E5" s="137"/>
      <c r="F5" s="138">
        <v>0</v>
      </c>
    </row>
    <row r="6" spans="1:6">
      <c r="A6" s="30"/>
      <c r="B6" s="139"/>
      <c r="C6" s="32"/>
      <c r="D6" s="140"/>
      <c r="E6" s="34"/>
      <c r="F6" s="34"/>
    </row>
    <row r="7" spans="1:6" ht="65.25" customHeight="1">
      <c r="A7" s="30">
        <v>2</v>
      </c>
      <c r="B7" s="141" t="s">
        <v>50</v>
      </c>
      <c r="C7" s="32" t="s">
        <v>8</v>
      </c>
      <c r="D7" s="142">
        <v>8</v>
      </c>
      <c r="E7" s="34"/>
      <c r="F7" s="34">
        <v>0</v>
      </c>
    </row>
    <row r="8" spans="1:6">
      <c r="A8" s="30"/>
      <c r="B8" s="139"/>
      <c r="C8" s="32"/>
      <c r="D8" s="33"/>
      <c r="E8" s="34"/>
      <c r="F8" s="34"/>
    </row>
    <row r="9" spans="1:6" ht="87">
      <c r="A9" s="30">
        <v>3</v>
      </c>
      <c r="B9" s="149" t="s">
        <v>51</v>
      </c>
      <c r="C9" s="32" t="s">
        <v>8</v>
      </c>
      <c r="D9" s="33">
        <v>26</v>
      </c>
      <c r="E9" s="34"/>
      <c r="F9" s="34">
        <v>0</v>
      </c>
    </row>
    <row r="10" spans="1:6">
      <c r="A10" s="30"/>
      <c r="B10" s="31"/>
      <c r="C10" s="32"/>
      <c r="D10" s="33"/>
      <c r="E10" s="34"/>
      <c r="F10" s="34"/>
    </row>
    <row r="11" spans="1:6" ht="72.5">
      <c r="A11" s="30">
        <v>4</v>
      </c>
      <c r="B11" s="141" t="s">
        <v>52</v>
      </c>
      <c r="C11" s="32" t="s">
        <v>8</v>
      </c>
      <c r="D11" s="33">
        <v>26</v>
      </c>
      <c r="E11" s="34"/>
      <c r="F11" s="34">
        <v>0</v>
      </c>
    </row>
    <row r="12" spans="1:6">
      <c r="A12" s="30"/>
      <c r="B12" s="31"/>
      <c r="C12" s="32"/>
      <c r="D12" s="33"/>
      <c r="E12" s="34"/>
      <c r="F12" s="34"/>
    </row>
    <row r="13" spans="1:6" ht="43.5">
      <c r="A13" s="30">
        <v>5</v>
      </c>
      <c r="B13" s="149" t="s">
        <v>53</v>
      </c>
      <c r="C13" s="32" t="s">
        <v>8</v>
      </c>
      <c r="D13" s="33">
        <v>26</v>
      </c>
      <c r="E13" s="34"/>
      <c r="F13" s="34">
        <v>0</v>
      </c>
    </row>
    <row r="14" spans="1:6">
      <c r="A14" s="30"/>
      <c r="B14" s="31"/>
      <c r="C14" s="32"/>
      <c r="D14" s="33"/>
      <c r="E14" s="34"/>
      <c r="F14" s="34"/>
    </row>
    <row r="15" spans="1:6" ht="58">
      <c r="A15" s="30">
        <v>6</v>
      </c>
      <c r="B15" s="141" t="s">
        <v>54</v>
      </c>
      <c r="C15" s="32" t="s">
        <v>8</v>
      </c>
      <c r="D15" s="33">
        <v>26</v>
      </c>
      <c r="E15" s="34"/>
      <c r="F15" s="34">
        <v>0</v>
      </c>
    </row>
    <row r="16" spans="1:6">
      <c r="A16" s="89"/>
      <c r="B16" s="90"/>
      <c r="C16" s="90"/>
      <c r="D16" s="91"/>
      <c r="E16" s="92"/>
      <c r="F16" s="92"/>
    </row>
    <row r="17" spans="1:6" ht="15.5">
      <c r="A17" s="30"/>
      <c r="B17" s="25" t="s">
        <v>10</v>
      </c>
      <c r="C17" s="32"/>
      <c r="D17" s="143"/>
      <c r="E17" s="34"/>
      <c r="F17" s="36">
        <f>F5+F7+F9+F11+F13+F15</f>
        <v>0</v>
      </c>
    </row>
    <row r="18" spans="1:6" ht="15.5">
      <c r="A18" s="30"/>
      <c r="B18" s="25" t="s">
        <v>11</v>
      </c>
      <c r="C18" s="32"/>
      <c r="D18" s="143"/>
      <c r="E18" s="34"/>
      <c r="F18" s="36">
        <f>F19-F17</f>
        <v>0</v>
      </c>
    </row>
    <row r="19" spans="1:6" ht="15.5">
      <c r="A19" s="30"/>
      <c r="B19" s="25" t="s">
        <v>12</v>
      </c>
      <c r="C19" s="32"/>
      <c r="D19" s="143"/>
      <c r="E19" s="34"/>
      <c r="F19" s="36">
        <f>F17*1.22</f>
        <v>0</v>
      </c>
    </row>
    <row r="20" spans="1:6" ht="15.5">
      <c r="A20" s="161"/>
      <c r="B20" s="21"/>
      <c r="C20" s="13"/>
      <c r="D20" s="154"/>
      <c r="E20" s="18"/>
      <c r="F20" s="11"/>
    </row>
    <row r="21" spans="1:6" ht="15.5">
      <c r="A21" s="161"/>
      <c r="B21" s="22" t="s">
        <v>13</v>
      </c>
      <c r="C21" s="13"/>
      <c r="D21" s="154"/>
      <c r="E21" s="18"/>
      <c r="F21" s="11"/>
    </row>
    <row r="22" spans="1:6" ht="15.5">
      <c r="A22" s="161"/>
      <c r="B22" s="23" t="s">
        <v>55</v>
      </c>
      <c r="C22" s="13"/>
      <c r="D22" s="154"/>
      <c r="E22" s="18"/>
      <c r="F22" s="11"/>
    </row>
    <row r="23" spans="1:6" ht="15.5">
      <c r="A23" s="161"/>
      <c r="B23" s="23" t="s">
        <v>14</v>
      </c>
      <c r="C23" s="13"/>
      <c r="D23" s="154"/>
      <c r="E23" s="18"/>
      <c r="F23" s="11"/>
    </row>
    <row r="24" spans="1:6" ht="15.5">
      <c r="A24" s="161"/>
      <c r="B24" s="23" t="s">
        <v>15</v>
      </c>
      <c r="C24" s="13"/>
      <c r="D24" s="154"/>
      <c r="E24" s="18"/>
      <c r="F24" s="11"/>
    </row>
    <row r="25" spans="1:6">
      <c r="A25" s="152"/>
      <c r="B25" s="166"/>
      <c r="C25" s="152"/>
      <c r="D25" s="152"/>
      <c r="E25" s="152"/>
      <c r="F25" s="152"/>
    </row>
    <row r="26" spans="1:6" ht="29">
      <c r="A26" s="152"/>
      <c r="B26" s="24" t="s">
        <v>56</v>
      </c>
      <c r="C26" s="152"/>
      <c r="D26" s="152"/>
      <c r="E26" s="152"/>
      <c r="F26" s="152"/>
    </row>
  </sheetData>
  <mergeCells count="1">
    <mergeCell ref="B1:F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topLeftCell="A7" workbookViewId="0">
      <selection activeCell="B15" sqref="B15"/>
    </sheetView>
  </sheetViews>
  <sheetFormatPr defaultRowHeight="14.5"/>
  <cols>
    <col min="2" max="2" width="47.54296875" customWidth="1"/>
    <col min="3" max="5" width="9.1796875" customWidth="1"/>
    <col min="6" max="6" width="11.7265625" customWidth="1"/>
  </cols>
  <sheetData>
    <row r="1" spans="1:6">
      <c r="A1" s="21"/>
      <c r="B1" s="236" t="s">
        <v>0</v>
      </c>
      <c r="C1" s="236"/>
      <c r="D1" s="236"/>
      <c r="E1" s="236"/>
      <c r="F1" s="236"/>
    </row>
    <row r="2" spans="1:6">
      <c r="A2" s="21"/>
      <c r="B2" s="37" t="s">
        <v>57</v>
      </c>
      <c r="C2" s="21"/>
      <c r="D2" s="38"/>
      <c r="E2" s="39"/>
      <c r="F2" s="39"/>
    </row>
    <row r="3" spans="1:6">
      <c r="A3" s="40" t="s">
        <v>1</v>
      </c>
      <c r="B3" s="41" t="s">
        <v>2</v>
      </c>
      <c r="C3" s="42" t="s">
        <v>3</v>
      </c>
      <c r="D3" s="42" t="s">
        <v>4</v>
      </c>
      <c r="E3" s="43" t="s">
        <v>5</v>
      </c>
      <c r="F3" s="43" t="s">
        <v>6</v>
      </c>
    </row>
    <row r="4" spans="1:6">
      <c r="A4" s="44"/>
      <c r="B4" s="45"/>
      <c r="C4" s="46"/>
      <c r="D4" s="46"/>
      <c r="E4" s="47"/>
      <c r="F4" s="47"/>
    </row>
    <row r="5" spans="1:6" ht="135" customHeight="1">
      <c r="A5" s="80" t="s">
        <v>7</v>
      </c>
      <c r="B5" s="69" t="s">
        <v>58</v>
      </c>
      <c r="C5" s="49" t="s">
        <v>9</v>
      </c>
      <c r="D5" s="50">
        <v>1</v>
      </c>
      <c r="E5" s="51"/>
      <c r="F5" s="52">
        <v>0</v>
      </c>
    </row>
    <row r="6" spans="1:6">
      <c r="A6" s="53"/>
      <c r="B6" s="54"/>
      <c r="C6" s="55"/>
      <c r="D6" s="56"/>
      <c r="E6" s="57"/>
      <c r="F6" s="57"/>
    </row>
    <row r="7" spans="1:6" ht="120" customHeight="1">
      <c r="A7" s="53">
        <v>2</v>
      </c>
      <c r="B7" s="72" t="s">
        <v>59</v>
      </c>
      <c r="C7" s="60" t="s">
        <v>9</v>
      </c>
      <c r="D7" s="61">
        <v>1</v>
      </c>
      <c r="E7" s="62"/>
      <c r="F7" s="62">
        <v>0</v>
      </c>
    </row>
    <row r="8" spans="1:6">
      <c r="A8" s="58"/>
      <c r="B8" s="70"/>
      <c r="C8" s="60"/>
      <c r="D8" s="61"/>
      <c r="E8" s="62"/>
      <c r="F8" s="62"/>
    </row>
    <row r="9" spans="1:6" ht="101.5">
      <c r="A9" s="96">
        <v>3</v>
      </c>
      <c r="B9" s="78" t="s">
        <v>60</v>
      </c>
      <c r="C9" s="25" t="s">
        <v>9</v>
      </c>
      <c r="D9" s="97">
        <v>1</v>
      </c>
      <c r="E9" s="98"/>
      <c r="F9" s="98">
        <v>0</v>
      </c>
    </row>
    <row r="10" spans="1:6">
      <c r="A10" s="65"/>
      <c r="B10" s="94"/>
      <c r="C10" s="21"/>
      <c r="D10" s="95"/>
      <c r="E10" s="39"/>
      <c r="F10" s="39"/>
    </row>
    <row r="11" spans="1:6" ht="15.5">
      <c r="A11" s="93"/>
      <c r="B11" s="25" t="s">
        <v>10</v>
      </c>
      <c r="C11" s="25"/>
      <c r="D11" s="99"/>
      <c r="E11" s="98"/>
      <c r="F11" s="100">
        <f>F9+F7+F5</f>
        <v>0</v>
      </c>
    </row>
    <row r="12" spans="1:6" ht="15.5">
      <c r="A12" s="58"/>
      <c r="B12" s="60" t="s">
        <v>11</v>
      </c>
      <c r="C12" s="60"/>
      <c r="D12" s="63"/>
      <c r="E12" s="62"/>
      <c r="F12" s="64">
        <f>F13-F11</f>
        <v>0</v>
      </c>
    </row>
    <row r="13" spans="1:6" ht="15.5">
      <c r="A13" s="58"/>
      <c r="B13" s="60" t="s">
        <v>12</v>
      </c>
      <c r="C13" s="60"/>
      <c r="D13" s="63"/>
      <c r="E13" s="62"/>
      <c r="F13" s="64">
        <f>F11*1.22</f>
        <v>0</v>
      </c>
    </row>
    <row r="14" spans="1:6" ht="15.5">
      <c r="A14" s="65"/>
      <c r="B14" s="21"/>
      <c r="C14" s="21"/>
      <c r="D14" s="38"/>
      <c r="E14" s="39"/>
      <c r="F14" s="66"/>
    </row>
    <row r="15" spans="1:6" ht="15.5">
      <c r="A15" s="65"/>
      <c r="B15" s="67" t="s">
        <v>13</v>
      </c>
      <c r="C15" s="21"/>
      <c r="D15" s="38"/>
      <c r="E15" s="39"/>
      <c r="F15" s="66"/>
    </row>
    <row r="16" spans="1:6" ht="29">
      <c r="A16" s="65"/>
      <c r="B16" s="68" t="s">
        <v>61</v>
      </c>
      <c r="C16" s="21"/>
      <c r="D16" s="38"/>
      <c r="E16" s="39"/>
      <c r="F16" s="66"/>
    </row>
    <row r="17" spans="1:6" ht="15.5">
      <c r="A17" s="65"/>
      <c r="B17" s="68" t="s">
        <v>14</v>
      </c>
      <c r="C17" s="21"/>
      <c r="D17" s="38"/>
      <c r="E17" s="39"/>
      <c r="F17" s="66"/>
    </row>
    <row r="18" spans="1:6" ht="15.5">
      <c r="A18" s="65"/>
      <c r="B18" s="68" t="s">
        <v>15</v>
      </c>
      <c r="C18" s="21"/>
      <c r="D18" s="38"/>
      <c r="E18" s="39"/>
      <c r="F18" s="66"/>
    </row>
    <row r="19" spans="1:6">
      <c r="A19" s="21"/>
      <c r="B19" s="67"/>
      <c r="C19" s="21"/>
      <c r="D19" s="21"/>
      <c r="E19" s="21"/>
      <c r="F19" s="21"/>
    </row>
    <row r="20" spans="1:6" ht="29">
      <c r="A20" s="21"/>
      <c r="B20" s="68" t="s">
        <v>62</v>
      </c>
      <c r="C20" s="21"/>
      <c r="D20" s="21"/>
      <c r="E20" s="21"/>
      <c r="F20" s="21"/>
    </row>
  </sheetData>
  <mergeCells count="1">
    <mergeCell ref="B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A3" sqref="A3:XFD3"/>
    </sheetView>
  </sheetViews>
  <sheetFormatPr defaultRowHeight="14.5"/>
  <cols>
    <col min="2" max="2" width="52.6328125" customWidth="1"/>
    <col min="4" max="4" width="9.54296875" bestFit="1" customWidth="1"/>
    <col min="5" max="6" width="9.1796875" customWidth="1"/>
  </cols>
  <sheetData>
    <row r="1" spans="1:6">
      <c r="A1" s="150"/>
      <c r="B1" s="235" t="s">
        <v>63</v>
      </c>
      <c r="C1" s="235"/>
      <c r="D1" s="235"/>
      <c r="E1" s="235"/>
      <c r="F1" s="235"/>
    </row>
    <row r="2" spans="1:6">
      <c r="A2" s="21"/>
      <c r="B2" s="37" t="s">
        <v>81</v>
      </c>
      <c r="C2" s="21"/>
      <c r="D2" s="38"/>
      <c r="E2" s="39"/>
      <c r="F2" s="39"/>
    </row>
    <row r="3" spans="1:6">
      <c r="A3" s="21"/>
      <c r="B3" s="37"/>
      <c r="C3" s="21"/>
      <c r="D3" s="38"/>
      <c r="E3" s="39"/>
      <c r="F3" s="39"/>
    </row>
    <row r="4" spans="1:6">
      <c r="A4" s="104" t="s">
        <v>1</v>
      </c>
      <c r="B4" s="105" t="s">
        <v>2</v>
      </c>
      <c r="C4" s="106" t="s">
        <v>3</v>
      </c>
      <c r="D4" s="106" t="s">
        <v>4</v>
      </c>
      <c r="E4" s="107" t="s">
        <v>5</v>
      </c>
      <c r="F4" s="107" t="s">
        <v>6</v>
      </c>
    </row>
    <row r="5" spans="1:6">
      <c r="A5" s="197" t="s">
        <v>7</v>
      </c>
      <c r="B5" s="196" t="s">
        <v>82</v>
      </c>
      <c r="C5" s="198" t="s">
        <v>8</v>
      </c>
      <c r="D5" s="202">
        <v>45</v>
      </c>
      <c r="E5" s="200"/>
      <c r="F5" s="200">
        <v>0</v>
      </c>
    </row>
    <row r="6" spans="1:6">
      <c r="A6" s="125" t="s">
        <v>66</v>
      </c>
      <c r="B6" s="187" t="s">
        <v>83</v>
      </c>
      <c r="C6" s="190" t="s">
        <v>8</v>
      </c>
      <c r="D6" s="191">
        <v>45</v>
      </c>
      <c r="E6" s="192"/>
      <c r="F6" s="123">
        <v>0</v>
      </c>
    </row>
    <row r="7" spans="1:6">
      <c r="A7" s="125" t="s">
        <v>67</v>
      </c>
      <c r="B7" s="187" t="s">
        <v>84</v>
      </c>
      <c r="C7" s="190" t="s">
        <v>8</v>
      </c>
      <c r="D7" s="191">
        <v>3</v>
      </c>
      <c r="E7" s="192"/>
      <c r="F7" s="123">
        <v>0</v>
      </c>
    </row>
    <row r="8" spans="1:6">
      <c r="A8" s="125" t="s">
        <v>68</v>
      </c>
      <c r="B8" s="187" t="s">
        <v>85</v>
      </c>
      <c r="C8" s="190" t="s">
        <v>8</v>
      </c>
      <c r="D8" s="191">
        <v>10</v>
      </c>
      <c r="E8" s="192"/>
      <c r="F8" s="123">
        <v>0</v>
      </c>
    </row>
    <row r="9" spans="1:6">
      <c r="A9" s="101">
        <v>5</v>
      </c>
      <c r="B9" s="188" t="s">
        <v>70</v>
      </c>
      <c r="C9" s="130" t="s">
        <v>8</v>
      </c>
      <c r="D9" s="191">
        <v>45</v>
      </c>
      <c r="E9" s="132"/>
      <c r="F9" s="115">
        <v>0</v>
      </c>
    </row>
    <row r="10" spans="1:6">
      <c r="A10" s="101">
        <v>6</v>
      </c>
      <c r="B10" s="188" t="s">
        <v>86</v>
      </c>
      <c r="C10" s="130" t="s">
        <v>8</v>
      </c>
      <c r="D10" s="191">
        <v>45</v>
      </c>
      <c r="E10" s="132"/>
      <c r="F10" s="115">
        <v>0</v>
      </c>
    </row>
    <row r="11" spans="1:6">
      <c r="A11" s="101">
        <v>7</v>
      </c>
      <c r="B11" s="188" t="s">
        <v>87</v>
      </c>
      <c r="C11" s="130" t="s">
        <v>8</v>
      </c>
      <c r="D11" s="191">
        <v>10</v>
      </c>
      <c r="E11" s="132"/>
      <c r="F11" s="115">
        <v>0</v>
      </c>
    </row>
    <row r="12" spans="1:6">
      <c r="A12" s="101">
        <v>8</v>
      </c>
      <c r="B12" s="188" t="s">
        <v>88</v>
      </c>
      <c r="C12" s="130" t="s">
        <v>8</v>
      </c>
      <c r="D12" s="191">
        <v>45</v>
      </c>
      <c r="E12" s="132"/>
      <c r="F12" s="115">
        <v>0</v>
      </c>
    </row>
    <row r="13" spans="1:6" ht="56.5" thickBot="1">
      <c r="A13" s="101">
        <v>9</v>
      </c>
      <c r="B13" s="189" t="s">
        <v>89</v>
      </c>
      <c r="C13" s="193" t="s">
        <v>9</v>
      </c>
      <c r="D13" s="191">
        <v>1</v>
      </c>
      <c r="E13" s="185"/>
      <c r="F13" s="184"/>
    </row>
    <row r="14" spans="1:6" ht="15" thickBot="1">
      <c r="A14" s="101"/>
      <c r="B14" s="189"/>
      <c r="C14" s="193"/>
      <c r="D14" s="191"/>
      <c r="E14" s="185"/>
      <c r="F14" s="184"/>
    </row>
    <row r="15" spans="1:6">
      <c r="A15" s="101"/>
      <c r="B15" s="186"/>
      <c r="C15" s="193"/>
      <c r="D15" s="191"/>
      <c r="E15" s="185"/>
      <c r="F15" s="184"/>
    </row>
    <row r="16" spans="1:6" ht="15.5">
      <c r="A16" s="129"/>
      <c r="B16" s="222" t="s">
        <v>10</v>
      </c>
      <c r="C16" s="222"/>
      <c r="D16" s="223"/>
      <c r="E16" s="224"/>
      <c r="F16" s="225">
        <f>F5+F6+F7+F8+F9+F10+F11+F12</f>
        <v>0</v>
      </c>
    </row>
    <row r="17" spans="1:6" ht="15.5">
      <c r="A17" s="203"/>
      <c r="B17" s="222" t="s">
        <v>124</v>
      </c>
      <c r="C17" s="222"/>
      <c r="D17" s="223"/>
      <c r="E17" s="224"/>
      <c r="F17" s="225">
        <f>F18-F16</f>
        <v>0</v>
      </c>
    </row>
    <row r="18" spans="1:6" ht="15.5">
      <c r="A18" s="203"/>
      <c r="B18" s="222" t="s">
        <v>12</v>
      </c>
      <c r="C18" s="222"/>
      <c r="D18" s="223"/>
      <c r="E18" s="224"/>
      <c r="F18" s="225">
        <f>F16*1.22</f>
        <v>0</v>
      </c>
    </row>
    <row r="19" spans="1:6" ht="15.5">
      <c r="A19" s="116"/>
      <c r="B19" s="175"/>
      <c r="C19" s="175"/>
      <c r="D19" s="194"/>
      <c r="E19" s="177"/>
      <c r="F19" s="178"/>
    </row>
    <row r="20" spans="1:6" ht="15.5">
      <c r="A20" s="116"/>
      <c r="B20" s="171" t="s">
        <v>69</v>
      </c>
      <c r="C20" s="117"/>
      <c r="D20" s="118"/>
      <c r="E20" s="119"/>
      <c r="F20" s="120"/>
    </row>
  </sheetData>
  <mergeCells count="1">
    <mergeCell ref="B1:F1"/>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workbookViewId="0">
      <selection activeCell="D5" sqref="D5"/>
    </sheetView>
  </sheetViews>
  <sheetFormatPr defaultRowHeight="14.5"/>
  <cols>
    <col min="1" max="1" width="9" bestFit="1" customWidth="1"/>
    <col min="2" max="2" width="55.26953125" customWidth="1"/>
    <col min="5" max="5" width="10.453125" bestFit="1" customWidth="1"/>
  </cols>
  <sheetData>
    <row r="1" spans="1:6">
      <c r="A1" s="21"/>
      <c r="B1" s="236" t="s">
        <v>63</v>
      </c>
      <c r="C1" s="236"/>
      <c r="D1" s="236"/>
      <c r="E1" s="236"/>
      <c r="F1" s="236"/>
    </row>
    <row r="2" spans="1:6">
      <c r="A2" s="21"/>
      <c r="B2" s="37" t="s">
        <v>90</v>
      </c>
      <c r="C2" s="21"/>
      <c r="D2" s="38"/>
      <c r="E2" s="39"/>
      <c r="F2" s="39"/>
    </row>
    <row r="3" spans="1:6">
      <c r="A3" s="104" t="s">
        <v>1</v>
      </c>
      <c r="B3" s="37"/>
      <c r="C3" s="106" t="s">
        <v>3</v>
      </c>
      <c r="D3" s="106" t="s">
        <v>4</v>
      </c>
      <c r="E3" s="107" t="s">
        <v>5</v>
      </c>
      <c r="F3" s="107" t="s">
        <v>6</v>
      </c>
    </row>
    <row r="4" spans="1:6">
      <c r="A4" s="108"/>
      <c r="B4" s="109"/>
      <c r="C4" s="110"/>
      <c r="D4" s="110"/>
      <c r="E4" s="111"/>
      <c r="F4" s="111"/>
    </row>
    <row r="5" spans="1:6" ht="28">
      <c r="A5" s="125" t="s">
        <v>7</v>
      </c>
      <c r="B5" s="232" t="s">
        <v>151</v>
      </c>
      <c r="C5" s="121" t="s">
        <v>9</v>
      </c>
      <c r="D5" s="167">
        <v>5</v>
      </c>
      <c r="E5" s="123">
        <v>0</v>
      </c>
      <c r="F5" s="123">
        <v>0</v>
      </c>
    </row>
    <row r="6" spans="1:6" ht="221" customHeight="1">
      <c r="A6" s="101"/>
      <c r="B6" s="102" t="s">
        <v>152</v>
      </c>
      <c r="C6" s="113"/>
      <c r="D6" s="168"/>
      <c r="E6" s="115"/>
      <c r="F6" s="115"/>
    </row>
    <row r="7" spans="1:6">
      <c r="A7" s="101"/>
      <c r="B7" s="103"/>
      <c r="C7" s="113"/>
      <c r="D7" s="168"/>
      <c r="E7" s="115"/>
      <c r="F7" s="115"/>
    </row>
    <row r="8" spans="1:6" ht="13.5" customHeight="1">
      <c r="A8" s="126"/>
      <c r="B8" s="127"/>
      <c r="C8" s="117"/>
      <c r="D8" s="169"/>
      <c r="E8" s="119"/>
      <c r="F8" s="119"/>
    </row>
    <row r="9" spans="1:6" ht="15.5">
      <c r="A9" s="129"/>
      <c r="B9" s="222" t="s">
        <v>10</v>
      </c>
      <c r="C9" s="222"/>
      <c r="D9" s="233"/>
      <c r="E9" s="224"/>
      <c r="F9" s="225">
        <v>0</v>
      </c>
    </row>
    <row r="10" spans="1:6" ht="15.5">
      <c r="A10" s="101"/>
      <c r="B10" s="218" t="s">
        <v>124</v>
      </c>
      <c r="C10" s="218"/>
      <c r="D10" s="234"/>
      <c r="E10" s="220"/>
      <c r="F10" s="221">
        <v>0</v>
      </c>
    </row>
    <row r="11" spans="1:6" ht="15.5">
      <c r="A11" s="101"/>
      <c r="B11" s="218" t="s">
        <v>12</v>
      </c>
      <c r="C11" s="218"/>
      <c r="D11" s="234"/>
      <c r="E11" s="220"/>
      <c r="F11" s="221">
        <v>0</v>
      </c>
    </row>
    <row r="12" spans="1:6" ht="15.5">
      <c r="A12" s="116"/>
      <c r="B12" s="117"/>
      <c r="C12" s="117"/>
      <c r="D12" s="118"/>
      <c r="E12" s="119"/>
      <c r="F12" s="120"/>
    </row>
    <row r="13" spans="1:6" ht="15.5">
      <c r="A13" s="173"/>
      <c r="B13" s="174"/>
      <c r="C13" s="175"/>
      <c r="D13" s="176"/>
      <c r="E13" s="177"/>
      <c r="F13" s="178"/>
    </row>
    <row r="14" spans="1:6" ht="15.5">
      <c r="A14" s="173"/>
      <c r="B14" s="174"/>
      <c r="C14" s="175"/>
      <c r="D14" s="176"/>
      <c r="E14" s="177"/>
      <c r="F14" s="178"/>
    </row>
    <row r="15" spans="1:6">
      <c r="A15" s="175"/>
      <c r="B15" s="179" t="s">
        <v>69</v>
      </c>
      <c r="C15" s="175"/>
      <c r="D15" s="175"/>
      <c r="E15" s="175"/>
      <c r="F15" s="175"/>
    </row>
    <row r="16" spans="1:6">
      <c r="A16" s="175"/>
      <c r="B16" s="174"/>
      <c r="C16" s="175"/>
      <c r="D16" s="175"/>
      <c r="E16" s="175"/>
      <c r="F16" s="175"/>
    </row>
    <row r="17" spans="1:6">
      <c r="A17" s="180"/>
      <c r="B17" s="180"/>
      <c r="C17" s="180"/>
      <c r="D17" s="180"/>
      <c r="E17" s="180"/>
      <c r="F17" s="180"/>
    </row>
    <row r="18" spans="1:6">
      <c r="A18" s="180"/>
      <c r="B18" s="180"/>
      <c r="C18" s="180"/>
      <c r="D18" s="180"/>
      <c r="E18" s="180"/>
      <c r="F18" s="180"/>
    </row>
  </sheetData>
  <mergeCells count="1">
    <mergeCell ref="B1:F1"/>
  </mergeCells>
  <phoneticPr fontId="5"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929B-C001-4841-A431-CDF4E67DB954}">
  <dimension ref="A1:G19"/>
  <sheetViews>
    <sheetView tabSelected="1" zoomScale="160" zoomScaleNormal="160" workbookViewId="0">
      <selection activeCell="B6" sqref="B6:B8"/>
    </sheetView>
  </sheetViews>
  <sheetFormatPr defaultRowHeight="14.5"/>
  <cols>
    <col min="2" max="2" width="52.08984375" customWidth="1"/>
  </cols>
  <sheetData>
    <row r="1" spans="1:7">
      <c r="A1" s="21"/>
      <c r="B1" s="236" t="s">
        <v>63</v>
      </c>
      <c r="C1" s="236"/>
      <c r="D1" s="236"/>
      <c r="E1" s="236"/>
      <c r="F1" s="236"/>
      <c r="G1" s="21"/>
    </row>
    <row r="2" spans="1:7">
      <c r="A2" s="21"/>
      <c r="B2" s="37" t="s">
        <v>92</v>
      </c>
      <c r="C2" s="21"/>
      <c r="D2" s="38"/>
      <c r="E2" s="39"/>
      <c r="F2" s="39"/>
      <c r="G2" s="21"/>
    </row>
    <row r="3" spans="1:7">
      <c r="A3" s="104" t="s">
        <v>1</v>
      </c>
      <c r="B3" s="105" t="s">
        <v>2</v>
      </c>
      <c r="C3" s="106" t="s">
        <v>3</v>
      </c>
      <c r="D3" s="106" t="s">
        <v>4</v>
      </c>
      <c r="E3" s="107" t="s">
        <v>5</v>
      </c>
      <c r="F3" s="107" t="s">
        <v>6</v>
      </c>
      <c r="G3" s="21"/>
    </row>
    <row r="4" spans="1:7">
      <c r="A4" s="108"/>
      <c r="B4" s="109"/>
      <c r="C4" s="110"/>
      <c r="D4" s="110"/>
      <c r="E4" s="111"/>
      <c r="F4" s="111"/>
      <c r="G4" s="21"/>
    </row>
    <row r="5" spans="1:7" ht="28">
      <c r="A5" s="125"/>
      <c r="B5" s="112" t="s">
        <v>153</v>
      </c>
      <c r="C5" s="121" t="s">
        <v>9</v>
      </c>
      <c r="D5" s="122">
        <v>1</v>
      </c>
      <c r="E5" s="123"/>
      <c r="F5" s="123"/>
      <c r="G5" s="21"/>
    </row>
    <row r="6" spans="1:7" ht="196" customHeight="1">
      <c r="A6" s="237"/>
      <c r="B6" s="240" t="s">
        <v>154</v>
      </c>
      <c r="C6" s="243"/>
      <c r="D6" s="246"/>
      <c r="E6" s="249"/>
      <c r="F6" s="249"/>
      <c r="G6" s="21"/>
    </row>
    <row r="7" spans="1:7" ht="28" customHeight="1">
      <c r="A7" s="238"/>
      <c r="B7" s="241"/>
      <c r="C7" s="244"/>
      <c r="D7" s="247"/>
      <c r="E7" s="250"/>
      <c r="F7" s="250"/>
      <c r="G7" s="21"/>
    </row>
    <row r="8" spans="1:7" ht="4.5" customHeight="1">
      <c r="A8" s="239"/>
      <c r="B8" s="242"/>
      <c r="C8" s="245"/>
      <c r="D8" s="248"/>
      <c r="E8" s="251"/>
      <c r="F8" s="251"/>
      <c r="G8" s="21"/>
    </row>
    <row r="9" spans="1:7">
      <c r="A9" s="125"/>
      <c r="B9" s="112"/>
      <c r="C9" s="121"/>
      <c r="D9" s="122"/>
      <c r="E9" s="123"/>
      <c r="F9" s="123"/>
      <c r="G9" s="21"/>
    </row>
    <row r="10" spans="1:7">
      <c r="A10" s="126"/>
      <c r="B10" s="127"/>
      <c r="C10" s="117"/>
      <c r="D10" s="128"/>
      <c r="E10" s="119"/>
      <c r="F10" s="119"/>
      <c r="G10" s="21"/>
    </row>
    <row r="11" spans="1:7" ht="15.5">
      <c r="A11" s="129"/>
      <c r="B11" s="214" t="s">
        <v>10</v>
      </c>
      <c r="C11" s="214"/>
      <c r="D11" s="215"/>
      <c r="E11" s="216"/>
      <c r="F11" s="217">
        <v>0</v>
      </c>
      <c r="G11" s="21"/>
    </row>
    <row r="12" spans="1:7" ht="15.5">
      <c r="A12" s="101"/>
      <c r="B12" s="218" t="s">
        <v>11</v>
      </c>
      <c r="C12" s="218"/>
      <c r="D12" s="219"/>
      <c r="E12" s="220"/>
      <c r="F12" s="221">
        <v>0</v>
      </c>
      <c r="G12" s="21"/>
    </row>
    <row r="13" spans="1:7" ht="15.5">
      <c r="A13" s="101"/>
      <c r="B13" s="218" t="s">
        <v>12</v>
      </c>
      <c r="C13" s="218"/>
      <c r="D13" s="219"/>
      <c r="E13" s="220"/>
      <c r="F13" s="221">
        <v>0</v>
      </c>
      <c r="G13" s="21"/>
    </row>
    <row r="14" spans="1:7" ht="30" customHeight="1">
      <c r="A14" s="116"/>
      <c r="B14" s="171"/>
      <c r="C14" s="117"/>
      <c r="D14" s="118"/>
      <c r="E14" s="119"/>
      <c r="F14" s="120"/>
      <c r="G14" s="21"/>
    </row>
    <row r="15" spans="1:7" ht="15.5">
      <c r="A15" s="116"/>
      <c r="B15" s="171" t="s">
        <v>69</v>
      </c>
      <c r="C15" s="117"/>
      <c r="D15" s="118"/>
      <c r="E15" s="119"/>
      <c r="F15" s="120"/>
      <c r="G15" s="21"/>
    </row>
    <row r="16" spans="1:7">
      <c r="A16" s="117"/>
      <c r="B16" s="172"/>
      <c r="C16" s="117"/>
      <c r="D16" s="117"/>
      <c r="E16" s="117"/>
      <c r="F16" s="117"/>
      <c r="G16" s="21"/>
    </row>
    <row r="17" spans="1:7">
      <c r="A17" s="117"/>
      <c r="B17" s="171"/>
      <c r="C17" s="117"/>
      <c r="D17" s="117"/>
      <c r="E17" s="117"/>
      <c r="F17" s="117"/>
      <c r="G17" s="21"/>
    </row>
    <row r="18" spans="1:7">
      <c r="A18" s="21"/>
      <c r="B18" s="21"/>
      <c r="C18" s="21"/>
      <c r="D18" s="21"/>
      <c r="E18" s="21"/>
      <c r="F18" s="21"/>
      <c r="G18" s="21"/>
    </row>
    <row r="19" spans="1:7">
      <c r="A19" s="21"/>
      <c r="B19" s="21"/>
      <c r="C19" s="21"/>
      <c r="D19" s="21"/>
      <c r="E19" s="21"/>
      <c r="F19" s="21"/>
      <c r="G19" s="21"/>
    </row>
  </sheetData>
  <mergeCells count="7">
    <mergeCell ref="B1:F1"/>
    <mergeCell ref="A6:A8"/>
    <mergeCell ref="B6:B8"/>
    <mergeCell ref="C6:C8"/>
    <mergeCell ref="D6:D8"/>
    <mergeCell ref="E6:E8"/>
    <mergeCell ref="F6:F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54D89-5F3F-4EF4-81E2-ADE8312D736E}">
  <dimension ref="A1:G23"/>
  <sheetViews>
    <sheetView workbookViewId="0">
      <selection activeCell="H15" sqref="H15"/>
    </sheetView>
  </sheetViews>
  <sheetFormatPr defaultRowHeight="14.5"/>
  <cols>
    <col min="2" max="2" width="52.36328125" customWidth="1"/>
  </cols>
  <sheetData>
    <row r="1" spans="1:7">
      <c r="A1" s="21"/>
      <c r="B1" s="236" t="s">
        <v>63</v>
      </c>
      <c r="C1" s="236"/>
      <c r="D1" s="236"/>
      <c r="E1" s="236"/>
      <c r="F1" s="236"/>
      <c r="G1" s="21"/>
    </row>
    <row r="2" spans="1:7">
      <c r="A2" s="21"/>
      <c r="B2" s="37" t="s">
        <v>91</v>
      </c>
      <c r="C2" s="21"/>
      <c r="D2" s="38"/>
      <c r="E2" s="39"/>
      <c r="F2" s="39"/>
      <c r="G2" s="21"/>
    </row>
    <row r="3" spans="1:7">
      <c r="A3" s="104" t="s">
        <v>1</v>
      </c>
      <c r="B3" s="105" t="s">
        <v>2</v>
      </c>
      <c r="C3" s="106" t="s">
        <v>3</v>
      </c>
      <c r="D3" s="106" t="s">
        <v>4</v>
      </c>
      <c r="E3" s="107" t="s">
        <v>5</v>
      </c>
      <c r="F3" s="107" t="s">
        <v>6</v>
      </c>
      <c r="G3" s="21"/>
    </row>
    <row r="4" spans="1:7">
      <c r="A4" s="108"/>
      <c r="B4" s="112"/>
      <c r="C4" s="110"/>
      <c r="D4" s="110"/>
      <c r="E4" s="111"/>
      <c r="F4" s="111"/>
      <c r="G4" s="21"/>
    </row>
    <row r="5" spans="1:7">
      <c r="A5" s="205" t="s">
        <v>7</v>
      </c>
      <c r="B5" s="231" t="s">
        <v>126</v>
      </c>
      <c r="C5" s="190" t="s">
        <v>8</v>
      </c>
      <c r="D5" s="207">
        <v>12</v>
      </c>
      <c r="E5" s="192"/>
      <c r="F5" s="192">
        <v>0</v>
      </c>
      <c r="G5" s="21"/>
    </row>
    <row r="6" spans="1:7">
      <c r="A6" s="205" t="s">
        <v>66</v>
      </c>
      <c r="B6" s="206" t="s">
        <v>130</v>
      </c>
      <c r="C6" s="190" t="s">
        <v>8</v>
      </c>
      <c r="D6" s="207">
        <v>12</v>
      </c>
      <c r="E6" s="192"/>
      <c r="F6" s="192">
        <v>0</v>
      </c>
      <c r="G6" s="21"/>
    </row>
    <row r="7" spans="1:7">
      <c r="A7" s="205" t="s">
        <v>67</v>
      </c>
      <c r="B7" s="206" t="s">
        <v>84</v>
      </c>
      <c r="C7" s="190" t="s">
        <v>8</v>
      </c>
      <c r="D7" s="207">
        <v>1</v>
      </c>
      <c r="E7" s="192"/>
      <c r="F7" s="192">
        <v>0</v>
      </c>
      <c r="G7" s="21"/>
    </row>
    <row r="8" spans="1:7">
      <c r="A8" s="205" t="s">
        <v>68</v>
      </c>
      <c r="B8" s="206" t="s">
        <v>85</v>
      </c>
      <c r="C8" s="190" t="s">
        <v>8</v>
      </c>
      <c r="D8" s="207">
        <v>2</v>
      </c>
      <c r="E8" s="192"/>
      <c r="F8" s="192">
        <v>0</v>
      </c>
      <c r="G8" s="21"/>
    </row>
    <row r="9" spans="1:7" ht="28">
      <c r="A9" s="205" t="s">
        <v>127</v>
      </c>
      <c r="B9" s="206" t="s">
        <v>131</v>
      </c>
      <c r="C9" s="190" t="s">
        <v>8</v>
      </c>
      <c r="D9" s="207">
        <v>12</v>
      </c>
      <c r="E9" s="192"/>
      <c r="F9" s="192">
        <v>0</v>
      </c>
      <c r="G9" s="21"/>
    </row>
    <row r="10" spans="1:7">
      <c r="A10" s="205" t="s">
        <v>128</v>
      </c>
      <c r="B10" s="206" t="s">
        <v>86</v>
      </c>
      <c r="C10" s="190" t="s">
        <v>8</v>
      </c>
      <c r="D10" s="207">
        <v>12</v>
      </c>
      <c r="E10" s="192"/>
      <c r="F10" s="192">
        <v>0</v>
      </c>
      <c r="G10" s="21"/>
    </row>
    <row r="11" spans="1:7">
      <c r="A11" s="205" t="s">
        <v>129</v>
      </c>
      <c r="B11" s="206" t="s">
        <v>133</v>
      </c>
      <c r="C11" s="190" t="s">
        <v>8</v>
      </c>
      <c r="D11" s="207">
        <v>2</v>
      </c>
      <c r="E11" s="192"/>
      <c r="F11" s="192">
        <v>0</v>
      </c>
      <c r="G11" s="21"/>
    </row>
    <row r="12" spans="1:7" ht="28.5">
      <c r="A12" s="129">
        <v>8</v>
      </c>
      <c r="B12" s="83" t="s">
        <v>132</v>
      </c>
      <c r="C12" s="130" t="s">
        <v>39</v>
      </c>
      <c r="D12" s="170">
        <v>155</v>
      </c>
      <c r="E12" s="132"/>
      <c r="F12" s="132">
        <v>0</v>
      </c>
      <c r="G12" s="21"/>
    </row>
    <row r="13" spans="1:7">
      <c r="A13" s="129">
        <v>9</v>
      </c>
      <c r="B13" s="83" t="s">
        <v>134</v>
      </c>
      <c r="C13" s="130" t="s">
        <v>104</v>
      </c>
      <c r="D13" s="170">
        <v>20</v>
      </c>
      <c r="E13" s="132"/>
      <c r="F13" s="132">
        <v>0</v>
      </c>
      <c r="G13" s="21"/>
    </row>
    <row r="14" spans="1:7">
      <c r="A14" s="129">
        <v>10</v>
      </c>
      <c r="B14" s="83" t="s">
        <v>135</v>
      </c>
      <c r="C14" s="130" t="s">
        <v>104</v>
      </c>
      <c r="D14" s="170">
        <v>5</v>
      </c>
      <c r="E14" s="132"/>
      <c r="F14" s="132">
        <v>0</v>
      </c>
      <c r="G14" s="21"/>
    </row>
    <row r="15" spans="1:7" ht="28.5">
      <c r="A15" s="129">
        <v>11</v>
      </c>
      <c r="B15" s="83" t="s">
        <v>136</v>
      </c>
      <c r="C15" s="130" t="s">
        <v>8</v>
      </c>
      <c r="D15" s="170">
        <v>1</v>
      </c>
      <c r="E15" s="132"/>
      <c r="F15" s="132">
        <v>0</v>
      </c>
      <c r="G15" s="21"/>
    </row>
    <row r="16" spans="1:7" ht="28.5">
      <c r="A16" s="129">
        <v>12</v>
      </c>
      <c r="B16" s="83" t="s">
        <v>137</v>
      </c>
      <c r="C16" s="130" t="s">
        <v>39</v>
      </c>
      <c r="D16" s="170">
        <v>2.5</v>
      </c>
      <c r="E16" s="132"/>
      <c r="F16" s="132">
        <v>0</v>
      </c>
      <c r="G16" s="21"/>
    </row>
    <row r="17" spans="1:7" ht="42.5">
      <c r="A17" s="129">
        <v>13</v>
      </c>
      <c r="B17" s="83" t="s">
        <v>138</v>
      </c>
      <c r="C17" s="130" t="s">
        <v>9</v>
      </c>
      <c r="D17" s="170">
        <v>1</v>
      </c>
      <c r="E17" s="132"/>
      <c r="F17" s="132">
        <v>0</v>
      </c>
      <c r="G17" s="21"/>
    </row>
    <row r="18" spans="1:7" ht="25.5" customHeight="1">
      <c r="A18" s="116"/>
      <c r="B18" s="117"/>
      <c r="C18" s="117"/>
      <c r="D18" s="118"/>
      <c r="E18" s="119"/>
      <c r="F18" s="120"/>
      <c r="G18" s="21"/>
    </row>
    <row r="19" spans="1:7" ht="15.5">
      <c r="A19" s="228"/>
      <c r="B19" s="214" t="s">
        <v>10</v>
      </c>
      <c r="C19" s="214"/>
      <c r="D19" s="215"/>
      <c r="E19" s="216"/>
      <c r="F19" s="217">
        <f>F5+F6+F7+F8+F9+F10+F11+F12+F13+F14+F15+F16+F17</f>
        <v>0</v>
      </c>
      <c r="G19" s="21"/>
    </row>
    <row r="20" spans="1:7" ht="15.5">
      <c r="A20" s="229"/>
      <c r="B20" s="218" t="s">
        <v>11</v>
      </c>
      <c r="C20" s="218"/>
      <c r="D20" s="219"/>
      <c r="E20" s="220"/>
      <c r="F20" s="221">
        <f>F21-F19</f>
        <v>0</v>
      </c>
      <c r="G20" s="21"/>
    </row>
    <row r="21" spans="1:7" ht="15.5">
      <c r="A21" s="229"/>
      <c r="B21" s="218" t="s">
        <v>12</v>
      </c>
      <c r="C21" s="218"/>
      <c r="D21" s="219"/>
      <c r="E21" s="220"/>
      <c r="F21" s="221">
        <f>F19*1.22</f>
        <v>0</v>
      </c>
      <c r="G21" s="21"/>
    </row>
    <row r="22" spans="1:7">
      <c r="A22" s="21"/>
      <c r="B22" s="21"/>
      <c r="C22" s="21"/>
      <c r="D22" s="21"/>
      <c r="E22" s="21"/>
      <c r="F22" s="21"/>
      <c r="G22" s="21"/>
    </row>
    <row r="23" spans="1:7">
      <c r="A23" s="21"/>
      <c r="B23" s="21"/>
      <c r="C23" s="21"/>
      <c r="D23" s="21"/>
      <c r="E23" s="21"/>
      <c r="F23" s="21"/>
      <c r="G23" s="21"/>
    </row>
  </sheetData>
  <mergeCells count="1">
    <mergeCell ref="B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D5C9-CA02-4718-A2F2-B178368A7BB3}">
  <dimension ref="A1:G15"/>
  <sheetViews>
    <sheetView workbookViewId="0">
      <selection activeCell="B22" sqref="B22"/>
    </sheetView>
  </sheetViews>
  <sheetFormatPr defaultRowHeight="14.5"/>
  <cols>
    <col min="2" max="2" width="51.54296875" customWidth="1"/>
  </cols>
  <sheetData>
    <row r="1" spans="1:7">
      <c r="A1" s="21"/>
      <c r="B1" s="236" t="s">
        <v>65</v>
      </c>
      <c r="C1" s="236"/>
      <c r="D1" s="236"/>
      <c r="E1" s="236"/>
      <c r="F1" s="236"/>
      <c r="G1" s="21"/>
    </row>
    <row r="2" spans="1:7">
      <c r="A2" s="21"/>
      <c r="B2" s="37" t="s">
        <v>93</v>
      </c>
      <c r="C2" s="21"/>
      <c r="D2" s="38"/>
      <c r="E2" s="39"/>
      <c r="F2" s="39"/>
      <c r="G2" s="21"/>
    </row>
    <row r="3" spans="1:7">
      <c r="A3" s="104" t="s">
        <v>1</v>
      </c>
      <c r="B3" s="105" t="s">
        <v>2</v>
      </c>
      <c r="C3" s="106" t="s">
        <v>3</v>
      </c>
      <c r="D3" s="106" t="s">
        <v>4</v>
      </c>
      <c r="E3" s="107" t="s">
        <v>5</v>
      </c>
      <c r="F3" s="107" t="s">
        <v>6</v>
      </c>
      <c r="G3" s="21"/>
    </row>
    <row r="4" spans="1:7">
      <c r="A4" s="108"/>
      <c r="B4" s="109"/>
      <c r="C4" s="110"/>
      <c r="D4" s="110"/>
      <c r="E4" s="111"/>
      <c r="F4" s="111"/>
      <c r="G4" s="21"/>
    </row>
    <row r="5" spans="1:7" ht="28">
      <c r="A5" s="125" t="s">
        <v>7</v>
      </c>
      <c r="B5" s="112" t="s">
        <v>125</v>
      </c>
      <c r="C5" s="121" t="s">
        <v>39</v>
      </c>
      <c r="D5" s="122">
        <v>74</v>
      </c>
      <c r="E5" s="123"/>
      <c r="F5" s="123">
        <v>0</v>
      </c>
      <c r="G5" s="21"/>
    </row>
    <row r="6" spans="1:7">
      <c r="A6" s="125" t="s">
        <v>66</v>
      </c>
      <c r="B6" s="182" t="s">
        <v>94</v>
      </c>
      <c r="C6" s="121" t="s">
        <v>9</v>
      </c>
      <c r="D6" s="122">
        <v>1</v>
      </c>
      <c r="E6" s="123"/>
      <c r="F6" s="123">
        <v>0</v>
      </c>
      <c r="G6" s="21"/>
    </row>
    <row r="7" spans="1:7">
      <c r="A7" s="125" t="s">
        <v>67</v>
      </c>
      <c r="B7" s="182" t="s">
        <v>95</v>
      </c>
      <c r="C7" s="121" t="s">
        <v>39</v>
      </c>
      <c r="D7" s="122">
        <v>74</v>
      </c>
      <c r="E7" s="123"/>
      <c r="F7" s="123">
        <v>0</v>
      </c>
      <c r="G7" s="21"/>
    </row>
    <row r="8" spans="1:7" ht="28">
      <c r="A8" s="125" t="s">
        <v>68</v>
      </c>
      <c r="B8" s="112" t="s">
        <v>96</v>
      </c>
      <c r="C8" s="121" t="s">
        <v>39</v>
      </c>
      <c r="D8" s="122">
        <v>74</v>
      </c>
      <c r="E8" s="123"/>
      <c r="F8" s="123">
        <v>0</v>
      </c>
      <c r="G8" s="21"/>
    </row>
    <row r="9" spans="1:7">
      <c r="A9" s="126"/>
      <c r="B9" s="127"/>
      <c r="C9" s="117"/>
      <c r="D9" s="128"/>
      <c r="E9" s="119"/>
      <c r="F9" s="119"/>
      <c r="G9" s="21"/>
    </row>
    <row r="10" spans="1:7" ht="15.5">
      <c r="A10" s="129"/>
      <c r="B10" s="214" t="s">
        <v>10</v>
      </c>
      <c r="C10" s="214"/>
      <c r="D10" s="226"/>
      <c r="E10" s="216"/>
      <c r="F10" s="217">
        <f>F5+F6+F7+F8</f>
        <v>0</v>
      </c>
      <c r="G10" s="21"/>
    </row>
    <row r="11" spans="1:7" ht="15.5">
      <c r="A11" s="204"/>
      <c r="B11" s="218" t="s">
        <v>11</v>
      </c>
      <c r="C11" s="218"/>
      <c r="D11" s="227"/>
      <c r="E11" s="220"/>
      <c r="F11" s="221">
        <f>F12-F10</f>
        <v>0</v>
      </c>
      <c r="G11" s="21"/>
    </row>
    <row r="12" spans="1:7" ht="15.5">
      <c r="A12" s="204"/>
      <c r="B12" s="218" t="s">
        <v>12</v>
      </c>
      <c r="C12" s="218"/>
      <c r="D12" s="227"/>
      <c r="E12" s="220"/>
      <c r="F12" s="221">
        <f>F10*1.22</f>
        <v>0</v>
      </c>
      <c r="G12" s="21"/>
    </row>
    <row r="13" spans="1:7" ht="15.5">
      <c r="A13" s="183"/>
      <c r="B13" s="175"/>
      <c r="C13" s="175"/>
      <c r="D13" s="176"/>
      <c r="E13" s="177"/>
      <c r="F13" s="178"/>
      <c r="G13" s="21"/>
    </row>
    <row r="14" spans="1:7">
      <c r="A14" s="21"/>
      <c r="B14" s="21" t="s">
        <v>69</v>
      </c>
      <c r="C14" s="21"/>
      <c r="D14" s="21"/>
      <c r="E14" s="21"/>
      <c r="F14" s="21"/>
      <c r="G14" s="21"/>
    </row>
    <row r="15" spans="1:7">
      <c r="A15" s="21"/>
      <c r="B15" s="21"/>
      <c r="C15" s="21"/>
      <c r="D15" s="21"/>
      <c r="E15" s="21"/>
      <c r="F15" s="21"/>
      <c r="G15" s="21"/>
    </row>
  </sheetData>
  <mergeCells count="1">
    <mergeCell ref="B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B66D-B2F2-4950-A5F3-5732B4BF30E8}">
  <dimension ref="A1:G15"/>
  <sheetViews>
    <sheetView workbookViewId="0">
      <selection activeCell="G16" sqref="G16"/>
    </sheetView>
  </sheetViews>
  <sheetFormatPr defaultRowHeight="14.5"/>
  <cols>
    <col min="2" max="2" width="54.36328125" customWidth="1"/>
    <col min="3" max="3" width="9.453125" customWidth="1"/>
  </cols>
  <sheetData>
    <row r="1" spans="1:7">
      <c r="A1" s="21"/>
      <c r="B1" s="236" t="s">
        <v>65</v>
      </c>
      <c r="C1" s="236"/>
      <c r="D1" s="236"/>
      <c r="E1" s="236"/>
      <c r="F1" s="236"/>
      <c r="G1" s="21"/>
    </row>
    <row r="2" spans="1:7">
      <c r="A2" s="21"/>
      <c r="B2" s="37" t="s">
        <v>97</v>
      </c>
      <c r="C2" s="21"/>
      <c r="D2" s="38"/>
      <c r="E2" s="39"/>
      <c r="F2" s="39"/>
      <c r="G2" s="21"/>
    </row>
    <row r="3" spans="1:7">
      <c r="A3" s="104" t="s">
        <v>1</v>
      </c>
      <c r="B3" s="105" t="s">
        <v>2</v>
      </c>
      <c r="C3" s="106" t="s">
        <v>3</v>
      </c>
      <c r="D3" s="106" t="s">
        <v>4</v>
      </c>
      <c r="E3" s="107" t="s">
        <v>5</v>
      </c>
      <c r="F3" s="107" t="s">
        <v>6</v>
      </c>
      <c r="G3" s="21"/>
    </row>
    <row r="4" spans="1:7" ht="70">
      <c r="A4" s="108" t="s">
        <v>7</v>
      </c>
      <c r="B4" s="196" t="s">
        <v>139</v>
      </c>
      <c r="C4" s="110" t="s">
        <v>8</v>
      </c>
      <c r="D4" s="110">
        <v>1</v>
      </c>
      <c r="E4" s="111"/>
      <c r="F4" s="111">
        <v>0</v>
      </c>
      <c r="G4" s="21"/>
    </row>
    <row r="5" spans="1:7">
      <c r="A5" s="125"/>
      <c r="B5" s="112"/>
      <c r="C5" s="121"/>
      <c r="D5" s="122"/>
      <c r="E5" s="123"/>
      <c r="F5" s="123"/>
      <c r="G5" s="21"/>
    </row>
    <row r="6" spans="1:7">
      <c r="A6" s="126"/>
      <c r="B6" s="127"/>
      <c r="C6" s="117"/>
      <c r="D6" s="128"/>
      <c r="E6" s="119"/>
      <c r="F6" s="119"/>
      <c r="G6" s="21"/>
    </row>
    <row r="7" spans="1:7" ht="15.5">
      <c r="A7" s="129"/>
      <c r="B7" s="214" t="s">
        <v>10</v>
      </c>
      <c r="C7" s="214"/>
      <c r="D7" s="215"/>
      <c r="E7" s="216"/>
      <c r="F7" s="217">
        <f>F4</f>
        <v>0</v>
      </c>
      <c r="G7" s="21"/>
    </row>
    <row r="8" spans="1:7" ht="15.5">
      <c r="A8" s="101"/>
      <c r="B8" s="218" t="s">
        <v>11</v>
      </c>
      <c r="C8" s="218"/>
      <c r="D8" s="219"/>
      <c r="E8" s="220"/>
      <c r="F8" s="221">
        <f>F9-F7</f>
        <v>0</v>
      </c>
      <c r="G8" s="21"/>
    </row>
    <row r="9" spans="1:7" ht="15.5">
      <c r="A9" s="101"/>
      <c r="B9" s="218" t="s">
        <v>12</v>
      </c>
      <c r="C9" s="218"/>
      <c r="D9" s="219"/>
      <c r="E9" s="220"/>
      <c r="F9" s="221">
        <f>F7*F11</f>
        <v>0</v>
      </c>
      <c r="G9" s="21"/>
    </row>
    <row r="10" spans="1:7" ht="15.5">
      <c r="A10" s="116"/>
      <c r="B10" s="117"/>
      <c r="C10" s="117"/>
      <c r="D10" s="118"/>
      <c r="E10" s="119"/>
      <c r="F10" s="120"/>
      <c r="G10" s="21"/>
    </row>
    <row r="11" spans="1:7" ht="15.5">
      <c r="A11" s="116"/>
      <c r="B11" s="171"/>
      <c r="C11" s="117"/>
      <c r="D11" s="118"/>
      <c r="E11" s="119"/>
      <c r="F11" s="120"/>
      <c r="G11" s="21"/>
    </row>
    <row r="12" spans="1:7">
      <c r="A12" s="117"/>
      <c r="B12" s="172" t="s">
        <v>69</v>
      </c>
      <c r="C12" s="117"/>
      <c r="D12" s="117"/>
      <c r="E12" s="117"/>
      <c r="F12" s="117"/>
      <c r="G12" s="21"/>
    </row>
    <row r="13" spans="1:7">
      <c r="A13" s="117"/>
      <c r="B13" s="171"/>
      <c r="C13" s="117"/>
      <c r="D13" s="117"/>
      <c r="E13" s="117"/>
      <c r="F13" s="117"/>
      <c r="G13" s="21"/>
    </row>
    <row r="14" spans="1:7">
      <c r="A14" s="21"/>
      <c r="B14" s="21"/>
      <c r="C14" s="21"/>
      <c r="D14" s="21"/>
      <c r="E14" s="21"/>
      <c r="F14" s="21"/>
      <c r="G14" s="21"/>
    </row>
    <row r="15" spans="1:7">
      <c r="A15" s="21"/>
      <c r="B15" s="21"/>
      <c r="C15" s="21"/>
      <c r="D15" s="21"/>
      <c r="E15" s="21"/>
      <c r="F15" s="21"/>
      <c r="G15" s="21"/>
    </row>
  </sheetData>
  <mergeCells count="1">
    <mergeCell ref="B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6ECB-575F-40B1-9BB9-D427A0A53CC8}">
  <dimension ref="A1:F20"/>
  <sheetViews>
    <sheetView workbookViewId="0">
      <selection activeCell="B11" sqref="B11"/>
    </sheetView>
  </sheetViews>
  <sheetFormatPr defaultRowHeight="14.5"/>
  <cols>
    <col min="2" max="2" width="53.6328125" customWidth="1"/>
  </cols>
  <sheetData>
    <row r="1" spans="1:6">
      <c r="A1" s="21"/>
      <c r="B1" s="236" t="s">
        <v>65</v>
      </c>
      <c r="C1" s="236"/>
      <c r="D1" s="236"/>
      <c r="E1" s="236"/>
      <c r="F1" s="236"/>
    </row>
    <row r="2" spans="1:6">
      <c r="A2" s="21"/>
      <c r="B2" s="37" t="s">
        <v>144</v>
      </c>
      <c r="C2" s="21"/>
      <c r="D2" s="38"/>
      <c r="E2" s="39"/>
      <c r="F2" s="39"/>
    </row>
    <row r="3" spans="1:6">
      <c r="A3" s="104" t="s">
        <v>1</v>
      </c>
      <c r="B3" s="105" t="s">
        <v>2</v>
      </c>
      <c r="C3" s="106" t="s">
        <v>3</v>
      </c>
      <c r="D3" s="106" t="s">
        <v>4</v>
      </c>
      <c r="E3" s="107" t="s">
        <v>5</v>
      </c>
      <c r="F3" s="107" t="s">
        <v>6</v>
      </c>
    </row>
    <row r="4" spans="1:6">
      <c r="A4" s="104"/>
      <c r="B4" s="105"/>
      <c r="C4" s="106"/>
      <c r="D4" s="106"/>
      <c r="E4" s="107"/>
      <c r="F4" s="107"/>
    </row>
    <row r="5" spans="1:6" ht="63" customHeight="1">
      <c r="A5" s="197" t="s">
        <v>7</v>
      </c>
      <c r="B5" s="206" t="s">
        <v>145</v>
      </c>
      <c r="C5" s="190" t="s">
        <v>9</v>
      </c>
      <c r="D5" s="190">
        <v>1</v>
      </c>
      <c r="E5" s="192"/>
      <c r="F5" s="192">
        <v>0</v>
      </c>
    </row>
    <row r="6" spans="1:6" ht="42">
      <c r="A6" s="197" t="s">
        <v>66</v>
      </c>
      <c r="B6" s="196" t="s">
        <v>147</v>
      </c>
      <c r="C6" s="198" t="s">
        <v>9</v>
      </c>
      <c r="D6" s="198">
        <v>1</v>
      </c>
      <c r="E6" s="200"/>
      <c r="F6" s="200">
        <v>0</v>
      </c>
    </row>
    <row r="7" spans="1:6" ht="42">
      <c r="A7" s="230" t="s">
        <v>67</v>
      </c>
      <c r="B7" s="112" t="s">
        <v>146</v>
      </c>
      <c r="C7" s="121" t="s">
        <v>9</v>
      </c>
      <c r="D7" s="121">
        <v>1</v>
      </c>
      <c r="E7" s="123"/>
      <c r="F7" s="123">
        <v>0</v>
      </c>
    </row>
    <row r="8" spans="1:6" ht="140">
      <c r="A8" s="230" t="s">
        <v>68</v>
      </c>
      <c r="B8" s="112" t="s">
        <v>142</v>
      </c>
      <c r="C8" s="121" t="s">
        <v>39</v>
      </c>
      <c r="D8" s="121">
        <v>85</v>
      </c>
      <c r="E8" s="123"/>
      <c r="F8" s="123">
        <v>0</v>
      </c>
    </row>
    <row r="9" spans="1:6" ht="56">
      <c r="A9" s="230" t="s">
        <v>127</v>
      </c>
      <c r="B9" s="112" t="s">
        <v>148</v>
      </c>
      <c r="C9" s="121" t="s">
        <v>9</v>
      </c>
      <c r="D9" s="122">
        <v>1</v>
      </c>
      <c r="E9" s="123"/>
      <c r="F9" s="123">
        <v>0</v>
      </c>
    </row>
    <row r="10" spans="1:6" ht="28">
      <c r="A10" s="125" t="s">
        <v>128</v>
      </c>
      <c r="B10" s="112" t="s">
        <v>149</v>
      </c>
      <c r="C10" s="121" t="s">
        <v>9</v>
      </c>
      <c r="D10" s="122">
        <v>1</v>
      </c>
      <c r="E10" s="123"/>
      <c r="F10" s="123">
        <v>0</v>
      </c>
    </row>
    <row r="11" spans="1:6" ht="42.5">
      <c r="A11" s="101">
        <v>7</v>
      </c>
      <c r="B11" s="151" t="s">
        <v>150</v>
      </c>
      <c r="C11" s="113" t="s">
        <v>9</v>
      </c>
      <c r="D11" s="114">
        <v>1</v>
      </c>
      <c r="E11" s="115"/>
      <c r="F11" s="115">
        <v>0</v>
      </c>
    </row>
    <row r="12" spans="1:6">
      <c r="A12" s="129">
        <v>8</v>
      </c>
      <c r="B12" s="83" t="s">
        <v>140</v>
      </c>
      <c r="C12" s="130" t="s">
        <v>9</v>
      </c>
      <c r="D12" s="131">
        <v>1</v>
      </c>
      <c r="E12" s="132"/>
      <c r="F12" s="132">
        <v>0</v>
      </c>
    </row>
    <row r="13" spans="1:6" ht="28.5">
      <c r="A13" s="129">
        <v>9</v>
      </c>
      <c r="B13" s="83" t="s">
        <v>141</v>
      </c>
      <c r="C13" s="130" t="s">
        <v>9</v>
      </c>
      <c r="D13" s="131">
        <v>1</v>
      </c>
      <c r="E13" s="132"/>
      <c r="F13" s="132">
        <v>0</v>
      </c>
    </row>
    <row r="14" spans="1:6">
      <c r="A14" s="126">
        <v>10</v>
      </c>
      <c r="B14" s="127"/>
      <c r="C14" s="117"/>
      <c r="D14" s="128"/>
      <c r="E14" s="119"/>
      <c r="F14" s="119"/>
    </row>
    <row r="15" spans="1:6" ht="15.5">
      <c r="A15" s="129"/>
      <c r="B15" s="214" t="s">
        <v>10</v>
      </c>
      <c r="C15" s="214"/>
      <c r="D15" s="215"/>
      <c r="E15" s="216"/>
      <c r="F15" s="217">
        <f>F5+F6+F7+F8+F9+F10+F11+F12+F13</f>
        <v>0</v>
      </c>
    </row>
    <row r="16" spans="1:6" ht="15.5">
      <c r="A16" s="101"/>
      <c r="B16" s="218" t="s">
        <v>11</v>
      </c>
      <c r="C16" s="218"/>
      <c r="D16" s="219"/>
      <c r="E16" s="220"/>
      <c r="F16" s="221">
        <f>F17-F15</f>
        <v>0</v>
      </c>
    </row>
    <row r="17" spans="1:6" ht="15.5">
      <c r="A17" s="101"/>
      <c r="B17" s="218" t="s">
        <v>12</v>
      </c>
      <c r="C17" s="218"/>
      <c r="D17" s="219"/>
      <c r="E17" s="220"/>
      <c r="F17" s="221">
        <f>F15*1.22</f>
        <v>0</v>
      </c>
    </row>
    <row r="18" spans="1:6" ht="15.5">
      <c r="A18" s="116"/>
      <c r="B18" s="117"/>
      <c r="C18" s="117"/>
      <c r="D18" s="118"/>
      <c r="E18" s="119"/>
      <c r="F18" s="120"/>
    </row>
    <row r="19" spans="1:6" ht="15.5">
      <c r="A19" s="116"/>
      <c r="B19" s="211"/>
      <c r="C19" s="117"/>
      <c r="D19" s="118"/>
      <c r="E19" s="119"/>
      <c r="F19" s="120"/>
    </row>
    <row r="20" spans="1:6">
      <c r="A20" s="117"/>
      <c r="B20" s="212" t="s">
        <v>69</v>
      </c>
      <c r="C20" s="117"/>
      <c r="D20" s="117"/>
      <c r="E20" s="117"/>
      <c r="F20" s="117"/>
    </row>
  </sheetData>
  <mergeCells count="1">
    <mergeCell ref="B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6D2A-F31E-4EC3-86D5-670615A13097}">
  <dimension ref="A1:F35"/>
  <sheetViews>
    <sheetView workbookViewId="0">
      <selection activeCell="B2" sqref="B2"/>
    </sheetView>
  </sheetViews>
  <sheetFormatPr defaultRowHeight="14.5"/>
  <cols>
    <col min="2" max="2" width="52.36328125" customWidth="1"/>
  </cols>
  <sheetData>
    <row r="1" spans="1:6">
      <c r="A1" s="21"/>
      <c r="B1" s="236" t="s">
        <v>65</v>
      </c>
      <c r="C1" s="236"/>
      <c r="D1" s="236"/>
      <c r="E1" s="236"/>
      <c r="F1" s="236"/>
    </row>
    <row r="2" spans="1:6">
      <c r="A2" s="21"/>
      <c r="B2" s="37" t="s">
        <v>143</v>
      </c>
      <c r="C2" s="21"/>
      <c r="D2" s="38"/>
      <c r="E2" s="39"/>
      <c r="F2" s="39"/>
    </row>
    <row r="3" spans="1:6">
      <c r="A3" s="104" t="s">
        <v>1</v>
      </c>
      <c r="B3" s="105" t="s">
        <v>2</v>
      </c>
      <c r="C3" s="106" t="s">
        <v>3</v>
      </c>
      <c r="D3" s="106" t="s">
        <v>4</v>
      </c>
      <c r="E3" s="107" t="s">
        <v>5</v>
      </c>
      <c r="F3" s="107" t="s">
        <v>6</v>
      </c>
    </row>
    <row r="4" spans="1:6" ht="47.5" customHeight="1">
      <c r="A4" s="108" t="s">
        <v>7</v>
      </c>
      <c r="B4" s="109" t="s">
        <v>99</v>
      </c>
      <c r="C4" s="110"/>
      <c r="D4" s="110"/>
      <c r="E4" s="111"/>
      <c r="F4" s="111"/>
    </row>
    <row r="5" spans="1:6">
      <c r="A5" s="205"/>
      <c r="B5" s="206" t="s">
        <v>100</v>
      </c>
      <c r="C5" s="190" t="s">
        <v>9</v>
      </c>
      <c r="D5" s="207">
        <v>1</v>
      </c>
      <c r="E5" s="192"/>
      <c r="F5" s="192">
        <v>0</v>
      </c>
    </row>
    <row r="6" spans="1:6" ht="28.5">
      <c r="A6" s="129"/>
      <c r="B6" s="83" t="s">
        <v>101</v>
      </c>
      <c r="C6" s="130" t="s">
        <v>39</v>
      </c>
      <c r="D6" s="170">
        <v>60</v>
      </c>
      <c r="E6" s="132"/>
      <c r="F6" s="132">
        <v>0</v>
      </c>
    </row>
    <row r="7" spans="1:6">
      <c r="A7" s="129"/>
      <c r="B7" s="83" t="s">
        <v>123</v>
      </c>
      <c r="C7" s="130" t="s">
        <v>39</v>
      </c>
      <c r="D7" s="170">
        <v>24</v>
      </c>
      <c r="E7" s="132"/>
      <c r="F7" s="132">
        <v>0</v>
      </c>
    </row>
    <row r="8" spans="1:6">
      <c r="A8" s="129"/>
      <c r="B8" s="83" t="s">
        <v>102</v>
      </c>
      <c r="C8" s="130" t="s">
        <v>104</v>
      </c>
      <c r="D8" s="170">
        <v>10</v>
      </c>
      <c r="E8" s="132"/>
      <c r="F8" s="132">
        <v>0</v>
      </c>
    </row>
    <row r="9" spans="1:6">
      <c r="A9" s="129"/>
      <c r="B9" s="83" t="s">
        <v>103</v>
      </c>
      <c r="C9" s="130" t="s">
        <v>39</v>
      </c>
      <c r="D9" s="170">
        <v>24</v>
      </c>
      <c r="E9" s="132"/>
      <c r="F9" s="132">
        <v>0</v>
      </c>
    </row>
    <row r="10" spans="1:6">
      <c r="A10" s="129"/>
      <c r="B10" s="83" t="s">
        <v>105</v>
      </c>
      <c r="C10" s="130" t="s">
        <v>39</v>
      </c>
      <c r="D10" s="170">
        <v>3.5</v>
      </c>
      <c r="E10" s="132"/>
      <c r="F10" s="132">
        <v>0</v>
      </c>
    </row>
    <row r="11" spans="1:6">
      <c r="A11" s="129"/>
      <c r="B11" s="83" t="s">
        <v>106</v>
      </c>
      <c r="C11" s="130" t="s">
        <v>39</v>
      </c>
      <c r="D11" s="170">
        <v>40</v>
      </c>
      <c r="E11" s="132"/>
      <c r="F11" s="132">
        <v>0</v>
      </c>
    </row>
    <row r="12" spans="1:6">
      <c r="A12" s="129"/>
      <c r="B12" s="83" t="s">
        <v>107</v>
      </c>
      <c r="C12" s="130" t="s">
        <v>39</v>
      </c>
      <c r="D12" s="170">
        <v>3.5</v>
      </c>
      <c r="E12" s="132"/>
      <c r="F12" s="132">
        <v>0</v>
      </c>
    </row>
    <row r="13" spans="1:6">
      <c r="A13" s="129"/>
      <c r="B13" s="83"/>
      <c r="C13" s="130"/>
      <c r="D13" s="170"/>
      <c r="E13" s="132"/>
      <c r="F13" s="132"/>
    </row>
    <row r="14" spans="1:6">
      <c r="A14" s="129">
        <v>2</v>
      </c>
      <c r="B14" s="208" t="s">
        <v>108</v>
      </c>
      <c r="C14" s="130"/>
      <c r="D14" s="170"/>
      <c r="E14" s="132"/>
      <c r="F14" s="132"/>
    </row>
    <row r="15" spans="1:6" ht="28.5">
      <c r="A15" s="129"/>
      <c r="B15" s="83" t="s">
        <v>109</v>
      </c>
      <c r="C15" s="130" t="s">
        <v>39</v>
      </c>
      <c r="D15" s="170">
        <v>24</v>
      </c>
      <c r="E15" s="132"/>
      <c r="F15" s="132">
        <v>0</v>
      </c>
    </row>
    <row r="16" spans="1:6">
      <c r="A16" s="129"/>
      <c r="B16" s="83" t="s">
        <v>110</v>
      </c>
      <c r="C16" s="130" t="s">
        <v>39</v>
      </c>
      <c r="D16" s="170">
        <v>40</v>
      </c>
      <c r="E16" s="132"/>
      <c r="F16" s="132">
        <v>0</v>
      </c>
    </row>
    <row r="17" spans="1:6">
      <c r="A17" s="129"/>
      <c r="B17" s="83" t="s">
        <v>111</v>
      </c>
      <c r="C17" s="130" t="s">
        <v>39</v>
      </c>
      <c r="D17" s="170">
        <v>40</v>
      </c>
      <c r="E17" s="132"/>
      <c r="F17" s="132">
        <v>0</v>
      </c>
    </row>
    <row r="18" spans="1:6">
      <c r="A18" s="129"/>
      <c r="B18" s="83" t="s">
        <v>112</v>
      </c>
      <c r="C18" s="130" t="s">
        <v>39</v>
      </c>
      <c r="D18" s="170">
        <v>40</v>
      </c>
      <c r="E18" s="132"/>
      <c r="F18" s="132">
        <v>0</v>
      </c>
    </row>
    <row r="19" spans="1:6">
      <c r="A19" s="129"/>
      <c r="B19" s="83" t="s">
        <v>113</v>
      </c>
      <c r="C19" s="130" t="s">
        <v>104</v>
      </c>
      <c r="D19" s="170">
        <v>10</v>
      </c>
      <c r="E19" s="132"/>
      <c r="F19" s="132">
        <v>0</v>
      </c>
    </row>
    <row r="20" spans="1:6">
      <c r="A20" s="129"/>
      <c r="B20" s="83" t="s">
        <v>114</v>
      </c>
      <c r="C20" s="130" t="s">
        <v>104</v>
      </c>
      <c r="D20" s="170">
        <v>10</v>
      </c>
      <c r="E20" s="132"/>
      <c r="F20" s="132">
        <v>0</v>
      </c>
    </row>
    <row r="21" spans="1:6" ht="28.5">
      <c r="A21" s="129"/>
      <c r="B21" s="83" t="s">
        <v>115</v>
      </c>
      <c r="C21" s="130" t="s">
        <v>39</v>
      </c>
      <c r="D21" s="170">
        <v>4</v>
      </c>
      <c r="E21" s="132"/>
      <c r="F21" s="132">
        <v>0</v>
      </c>
    </row>
    <row r="22" spans="1:6" ht="28.5">
      <c r="A22" s="129"/>
      <c r="B22" s="83" t="s">
        <v>116</v>
      </c>
      <c r="C22" s="130" t="s">
        <v>39</v>
      </c>
      <c r="D22" s="170">
        <v>35</v>
      </c>
      <c r="E22" s="132"/>
      <c r="F22" s="132">
        <v>0</v>
      </c>
    </row>
    <row r="23" spans="1:6">
      <c r="A23" s="209"/>
      <c r="B23" s="210" t="s">
        <v>117</v>
      </c>
      <c r="C23" s="130" t="s">
        <v>39</v>
      </c>
      <c r="D23" s="170">
        <v>22</v>
      </c>
      <c r="E23" s="132"/>
      <c r="F23" s="132">
        <v>0</v>
      </c>
    </row>
    <row r="24" spans="1:6">
      <c r="A24" s="209"/>
      <c r="B24" s="210" t="s">
        <v>118</v>
      </c>
      <c r="C24" s="130" t="s">
        <v>104</v>
      </c>
      <c r="D24" s="170">
        <v>22</v>
      </c>
      <c r="E24" s="132"/>
      <c r="F24" s="132">
        <v>0</v>
      </c>
    </row>
    <row r="25" spans="1:6">
      <c r="A25" s="129"/>
      <c r="B25" s="83" t="s">
        <v>119</v>
      </c>
      <c r="C25" s="130" t="s">
        <v>39</v>
      </c>
      <c r="D25" s="170">
        <v>3.5</v>
      </c>
      <c r="E25" s="132"/>
      <c r="F25" s="132">
        <v>0</v>
      </c>
    </row>
    <row r="26" spans="1:6">
      <c r="A26" s="129"/>
      <c r="B26" s="83" t="s">
        <v>120</v>
      </c>
      <c r="C26" s="130" t="s">
        <v>104</v>
      </c>
      <c r="D26" s="170">
        <v>3.8</v>
      </c>
      <c r="E26" s="132"/>
      <c r="F26" s="132">
        <v>0</v>
      </c>
    </row>
    <row r="27" spans="1:6">
      <c r="A27" s="129"/>
      <c r="B27" s="83" t="s">
        <v>121</v>
      </c>
      <c r="C27" s="130" t="s">
        <v>39</v>
      </c>
      <c r="D27" s="131">
        <v>17</v>
      </c>
      <c r="E27" s="132"/>
      <c r="F27" s="132">
        <v>0</v>
      </c>
    </row>
    <row r="28" spans="1:6">
      <c r="A28" s="129"/>
      <c r="B28" s="83" t="s">
        <v>122</v>
      </c>
      <c r="C28" s="130" t="s">
        <v>104</v>
      </c>
      <c r="D28" s="131">
        <v>20</v>
      </c>
      <c r="E28" s="132"/>
      <c r="F28" s="132">
        <v>0</v>
      </c>
    </row>
    <row r="29" spans="1:6">
      <c r="A29" s="129"/>
      <c r="B29" s="83"/>
      <c r="C29" s="130"/>
      <c r="D29" s="131"/>
      <c r="E29" s="132"/>
      <c r="F29" s="132"/>
    </row>
    <row r="30" spans="1:6" ht="15.5">
      <c r="A30" s="129"/>
      <c r="B30" s="214" t="s">
        <v>10</v>
      </c>
      <c r="C30" s="214"/>
      <c r="D30" s="215"/>
      <c r="E30" s="216"/>
      <c r="F30" s="217">
        <f>F5+F6+F7+F8+F9+F10+F11+F12+F16+F15+F17+F18+F19+F20+F21+F22+F23+F24+F25+F26+F27+F28</f>
        <v>0</v>
      </c>
    </row>
    <row r="31" spans="1:6" ht="15.5">
      <c r="A31" s="101"/>
      <c r="B31" s="218" t="s">
        <v>11</v>
      </c>
      <c r="C31" s="218"/>
      <c r="D31" s="219"/>
      <c r="E31" s="220"/>
      <c r="F31" s="221">
        <f>F32-F30</f>
        <v>0</v>
      </c>
    </row>
    <row r="32" spans="1:6" ht="15.5">
      <c r="A32" s="101"/>
      <c r="B32" s="218" t="s">
        <v>12</v>
      </c>
      <c r="C32" s="218"/>
      <c r="D32" s="219"/>
      <c r="E32" s="220"/>
      <c r="F32" s="221">
        <f>F30*1.22</f>
        <v>0</v>
      </c>
    </row>
    <row r="33" spans="1:6" ht="15.5">
      <c r="A33" s="116"/>
      <c r="B33" s="117"/>
      <c r="C33" s="117"/>
      <c r="D33" s="118"/>
      <c r="E33" s="119"/>
      <c r="F33" s="120"/>
    </row>
    <row r="34" spans="1:6" ht="15.5">
      <c r="A34" s="116"/>
      <c r="B34" s="171"/>
      <c r="C34" s="117"/>
      <c r="D34" s="118"/>
      <c r="E34" s="119"/>
      <c r="F34" s="120"/>
    </row>
    <row r="35" spans="1:6">
      <c r="A35" s="117"/>
      <c r="B35" s="172" t="s">
        <v>69</v>
      </c>
      <c r="C35" s="117"/>
      <c r="D35" s="117"/>
      <c r="E35" s="117"/>
      <c r="F35" s="117"/>
    </row>
  </sheetData>
  <mergeCells count="1">
    <mergeCell ref="B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a4fbea9-43bf-4ec4-82ff-b865e7d148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E504F94A0603F449A1F0192A2710550" ma:contentTypeVersion="15" ma:contentTypeDescription="Ustvari nov dokument." ma:contentTypeScope="" ma:versionID="09adde16a43e4854d912d247b380f293">
  <xsd:schema xmlns:xsd="http://www.w3.org/2001/XMLSchema" xmlns:xs="http://www.w3.org/2001/XMLSchema" xmlns:p="http://schemas.microsoft.com/office/2006/metadata/properties" xmlns:ns3="5a4fbea9-43bf-4ec4-82ff-b865e7d148ac" xmlns:ns4="48bac36e-abeb-41c2-b21f-b1d31ed887c5" targetNamespace="http://schemas.microsoft.com/office/2006/metadata/properties" ma:root="true" ma:fieldsID="103242b05effd4850ef086412dadf692" ns3:_="" ns4:_="">
    <xsd:import namespace="5a4fbea9-43bf-4ec4-82ff-b865e7d148ac"/>
    <xsd:import namespace="48bac36e-abeb-41c2-b21f-b1d31ed887c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4fbea9-43bf-4ec4-82ff-b865e7d148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bac36e-abeb-41c2-b21f-b1d31ed887c5" elementFormDefault="qualified">
    <xsd:import namespace="http://schemas.microsoft.com/office/2006/documentManagement/types"/>
    <xsd:import namespace="http://schemas.microsoft.com/office/infopath/2007/PartnerControls"/>
    <xsd:element name="SharedWithUsers" ma:index="10"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V skupni rabi s podrobnostmi" ma:internalName="SharedWithDetails" ma:readOnly="true">
      <xsd:simpleType>
        <xsd:restriction base="dms:Note">
          <xsd:maxLength value="255"/>
        </xsd:restriction>
      </xsd:simpleType>
    </xsd:element>
    <xsd:element name="SharingHintHash" ma:index="12" nillable="true" ma:displayName="Razprševanje namiga za skupno rab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6B7A63-5D76-4E11-9FA5-8DFC0180D44A}">
  <ds:schemaRefs>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48bac36e-abeb-41c2-b21f-b1d31ed887c5"/>
    <ds:schemaRef ds:uri="http://schemas.openxmlformats.org/package/2006/metadata/core-properties"/>
    <ds:schemaRef ds:uri="5a4fbea9-43bf-4ec4-82ff-b865e7d148ac"/>
    <ds:schemaRef ds:uri="http://www.w3.org/XML/1998/namespace"/>
  </ds:schemaRefs>
</ds:datastoreItem>
</file>

<file path=customXml/itemProps2.xml><?xml version="1.0" encoding="utf-8"?>
<ds:datastoreItem xmlns:ds="http://schemas.openxmlformats.org/officeDocument/2006/customXml" ds:itemID="{BFA19D87-AB84-4FDE-B63E-C29B5B6DF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4fbea9-43bf-4ec4-82ff-b865e7d148ac"/>
    <ds:schemaRef ds:uri="48bac36e-abeb-41c2-b21f-b1d31ed887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6A49F3-8CF4-4F9F-A8FC-931923349C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14</vt:i4>
      </vt:variant>
    </vt:vector>
  </HeadingPairs>
  <TitlesOfParts>
    <vt:vector size="14" baseType="lpstr">
      <vt:lpstr>Sklop 1</vt:lpstr>
      <vt:lpstr> Sklop 2</vt:lpstr>
      <vt:lpstr>Sklop 3</vt:lpstr>
      <vt:lpstr>Sklop 4</vt:lpstr>
      <vt:lpstr>Sklop 5</vt:lpstr>
      <vt:lpstr>Sklop 6</vt:lpstr>
      <vt:lpstr>Sklop 7</vt:lpstr>
      <vt:lpstr>Sklop 8</vt:lpstr>
      <vt:lpstr>Sklpo 9</vt:lpstr>
      <vt:lpstr>TOPLOTNA ČRPALKA</vt:lpstr>
      <vt:lpstr>KONTROLA PRISTOPA</vt:lpstr>
      <vt:lpstr>SANACIJA PODOV V SOBAH</vt:lpstr>
      <vt:lpstr> SOBE DIJAKOV IN VRATA</vt:lpstr>
      <vt:lpstr>Vhodna vrata in stene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2006-11-28T10:36:17Z</dcterms:created>
  <dcterms:modified xsi:type="dcterms:W3CDTF">2025-05-30T05:29:27Z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0x010100AE504F94A0603F449A1F0192A2710550</vt:lpwstr>
  </property>
</Properties>
</file>